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townofcolchester-my.sharepoint.com/personal/gfurman_colchesterct_gov/Documents/Desktop/"/>
    </mc:Choice>
  </mc:AlternateContent>
  <xr:revisionPtr revIDLastSave="0" documentId="8_{AE67A0BC-1025-4370-BC2E-927D92111212}" xr6:coauthVersionLast="47" xr6:coauthVersionMax="47" xr10:uidLastSave="{00000000-0000-0000-0000-000000000000}"/>
  <bookViews>
    <workbookView xWindow="-120" yWindow="-120" windowWidth="29040" windowHeight="17640" activeTab="4" xr2:uid="{F979A546-65D4-4F1B-9413-FBE3B924BD16}"/>
  </bookViews>
  <sheets>
    <sheet name="Sheet1" sheetId="3" state="hidden" r:id="rId1"/>
    <sheet name="Sheet2" sheetId="2" state="hidden" r:id="rId2"/>
    <sheet name="Sheet3" sheetId="4" state="hidden" r:id="rId3"/>
    <sheet name="Assessment Directions" sheetId="8" r:id="rId4"/>
    <sheet name="ARPA Committee Assessments" sheetId="7" r:id="rId5"/>
    <sheet name="ARPA Committee Final" sheetId="6" state="hidden" r:id="rId6"/>
  </sheets>
  <definedNames>
    <definedName name="su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7" l="1"/>
  <c r="M3" i="7"/>
  <c r="N3" i="7"/>
  <c r="O3" i="7"/>
  <c r="P3" i="7"/>
  <c r="Q3" i="7"/>
  <c r="R3" i="7"/>
  <c r="S3" i="7"/>
  <c r="C26" i="7"/>
  <c r="D26" i="6"/>
  <c r="D28" i="6" s="1"/>
  <c r="D30" i="6" s="1"/>
  <c r="D27" i="7"/>
  <c r="D29" i="7" s="1"/>
  <c r="D31" i="7" s="1"/>
  <c r="C46" i="3"/>
  <c r="C16" i="3"/>
  <c r="C45" i="3"/>
  <c r="C25" i="4"/>
  <c r="F18" i="2"/>
  <c r="F20" i="2" s="1"/>
  <c r="C25" i="6"/>
</calcChain>
</file>

<file path=xl/sharedStrings.xml><?xml version="1.0" encoding="utf-8"?>
<sst xmlns="http://schemas.openxmlformats.org/spreadsheetml/2006/main" count="476" uniqueCount="179">
  <si>
    <t>Department</t>
  </si>
  <si>
    <t>Item</t>
  </si>
  <si>
    <t>Price</t>
  </si>
  <si>
    <t>First Selectman</t>
  </si>
  <si>
    <t>Hybrid Meeting Equipment</t>
  </si>
  <si>
    <t>ARPA Consultant</t>
  </si>
  <si>
    <t>Fire Department</t>
  </si>
  <si>
    <t>Total</t>
  </si>
  <si>
    <t>Parks &amp; Recreation</t>
  </si>
  <si>
    <t>Strategic Master Plan</t>
  </si>
  <si>
    <t>RecPlex Playground</t>
  </si>
  <si>
    <t>Tennis Courts</t>
  </si>
  <si>
    <t>Pickleball Courts</t>
  </si>
  <si>
    <t>Police Department</t>
  </si>
  <si>
    <t>Expansion</t>
  </si>
  <si>
    <t>Emergency Management</t>
  </si>
  <si>
    <t>Electronic Sign</t>
  </si>
  <si>
    <t>Youth &amp; Social Services</t>
  </si>
  <si>
    <t>Counseling Services</t>
  </si>
  <si>
    <t>New Youth Center</t>
  </si>
  <si>
    <t>New Appartatus Equipment</t>
  </si>
  <si>
    <t>UHF Portable Radios</t>
  </si>
  <si>
    <t>OHD Fit Tester</t>
  </si>
  <si>
    <t>Boat &amp; Trailer</t>
  </si>
  <si>
    <t>Case Manager</t>
  </si>
  <si>
    <t>Norton Park</t>
  </si>
  <si>
    <t>Phase 1</t>
  </si>
  <si>
    <t>Goal</t>
  </si>
  <si>
    <t>Elmwood Heights Water Tower</t>
  </si>
  <si>
    <t>Future Expense</t>
  </si>
  <si>
    <t>Reasoning</t>
  </si>
  <si>
    <t>Catch Basins/New Parking Lot</t>
  </si>
  <si>
    <t>Old Youth Center Roof</t>
  </si>
  <si>
    <t>Out to bid</t>
  </si>
  <si>
    <t>Contracted Vendor Review</t>
  </si>
  <si>
    <t>Underinvestigation</t>
  </si>
  <si>
    <t>ARPA Awarded</t>
  </si>
  <si>
    <t>Outdoor Warning Sirens</t>
  </si>
  <si>
    <t>Infastructure Funding?</t>
  </si>
  <si>
    <t xml:space="preserve">Non Profit </t>
  </si>
  <si>
    <t>Equipment Reserve</t>
  </si>
  <si>
    <t>High Impact to help the public</t>
  </si>
  <si>
    <t>Social Services Grant Program</t>
  </si>
  <si>
    <t>Small Business Grant Program</t>
  </si>
  <si>
    <t>Bid Opened, Ready for Next Steps</t>
  </si>
  <si>
    <t>Design Phase</t>
  </si>
  <si>
    <t>C3</t>
  </si>
  <si>
    <t>Family Empowerment</t>
  </si>
  <si>
    <t>Assists with the new bonded equipment coming to the FD</t>
  </si>
  <si>
    <t>State Grant Funding/July Application -Find out in August</t>
  </si>
  <si>
    <t>High Priority to improve communication; a safety issue if not funded</t>
  </si>
  <si>
    <t>Capital Improvement Plan; Out to bid because of vendor pricing</t>
  </si>
  <si>
    <t>Water</t>
  </si>
  <si>
    <t>Company Roof #2</t>
  </si>
  <si>
    <t xml:space="preserve">800 Mhz Radio System Upgrade </t>
  </si>
  <si>
    <t>Company Roof Leaking, Out to Bid</t>
  </si>
  <si>
    <t>Colchester Dog Park</t>
  </si>
  <si>
    <t>Pavillion</t>
  </si>
  <si>
    <t>Skatepark</t>
  </si>
  <si>
    <t>Paid for in Capital Plan through long-term planning</t>
  </si>
  <si>
    <t>Public Parking Lot</t>
  </si>
  <si>
    <t>Planning Department</t>
  </si>
  <si>
    <t>M. Bordeaux reduced the ask to $60,000 but didn't see the project as urgent</t>
  </si>
  <si>
    <t>Utility Extension Design</t>
  </si>
  <si>
    <t>Sabilitz Parking Lot</t>
  </si>
  <si>
    <t>Related to recent open space property purchased by the town</t>
  </si>
  <si>
    <t>Senior Center Building Committee</t>
  </si>
  <si>
    <t>Generator</t>
  </si>
  <si>
    <t>Senior Center Generator would also serve as warming/cooling station for the Town</t>
  </si>
  <si>
    <t>This would be for design services, not for actual installation and extension</t>
  </si>
  <si>
    <t>Potential Unassigned Fund Balance Item?</t>
  </si>
  <si>
    <t>Not a non-profit, a town entity</t>
  </si>
  <si>
    <t>Town Hall</t>
  </si>
  <si>
    <t>3rd Floor Enhancement</t>
  </si>
  <si>
    <t>Project for SLR to review</t>
  </si>
  <si>
    <t>Based on Quote, CES to review soon</t>
  </si>
  <si>
    <t>Capital Improvement Plan, Moving to ARPA Committee Soon</t>
  </si>
  <si>
    <t>Capital Improvement Plan; Moving to ARPA Committee Soon</t>
  </si>
  <si>
    <t>Secondary Review by SLR in the near future, +250K from Bendas Donation</t>
  </si>
  <si>
    <t>Estimate according to Jager Associates, SLR to help with Bid</t>
  </si>
  <si>
    <t>Town Hall Roof x2</t>
  </si>
  <si>
    <t>Town Hall Heatpumps/HVAC x3</t>
  </si>
  <si>
    <t>Field Irrigation x2</t>
  </si>
  <si>
    <t>Items proposed for grant funding subject to eligibility requirements</t>
  </si>
  <si>
    <t>BOS Authorization granted on 6/17/2021</t>
  </si>
  <si>
    <t>Remaining ARPA Allocation to be assigned</t>
  </si>
  <si>
    <t xml:space="preserve"> </t>
  </si>
  <si>
    <t>Affordable Housing Plan</t>
  </si>
  <si>
    <t>Eliminate (potential grant funding)</t>
  </si>
  <si>
    <t>Planning/Code Administration</t>
  </si>
  <si>
    <t>Recreation - Playground Equipment</t>
  </si>
  <si>
    <t>Capital</t>
  </si>
  <si>
    <t>Planning &amp; Code Administration - File Storage System</t>
  </si>
  <si>
    <t>Library - Exterior Repaint &amp; Repairs</t>
  </si>
  <si>
    <t>Recreation - Field Irrigation</t>
  </si>
  <si>
    <t>Recreation - Basketball Courts</t>
  </si>
  <si>
    <t>Fleet/Highway - Replace Rooftop Heating Unit</t>
  </si>
  <si>
    <t>Youth &amp; Social Services - Youth Center Roof</t>
  </si>
  <si>
    <t>Recreation - Repair/Replace Pavilion Roof</t>
  </si>
  <si>
    <t>Fire - Power Stretcher</t>
  </si>
  <si>
    <t>Police Cruiser</t>
  </si>
  <si>
    <t>Reduction (potential grant funding)</t>
  </si>
  <si>
    <t>ARPA Allocation</t>
  </si>
  <si>
    <t>Date Approved by BOS</t>
  </si>
  <si>
    <t>Town of Colchester</t>
  </si>
  <si>
    <t>BOS Authorized Projects Under the Previous Administration</t>
  </si>
  <si>
    <t>Previous Administration</t>
  </si>
  <si>
    <t>Various</t>
  </si>
  <si>
    <t>Encumbered plus Top 2's</t>
  </si>
  <si>
    <t>Natural Gas Extention</t>
  </si>
  <si>
    <t>Plus Consensus Items</t>
  </si>
  <si>
    <t>of $250,000</t>
  </si>
  <si>
    <t>$61,494 available</t>
  </si>
  <si>
    <t>SLR Preparing Bid, Architect Review</t>
  </si>
  <si>
    <t>Alternative Funding Source</t>
  </si>
  <si>
    <t>Off-Road Utility Vehicle</t>
  </si>
  <si>
    <t>Unassigned Fund Balance</t>
  </si>
  <si>
    <t>Public Works</t>
  </si>
  <si>
    <t>Oil Tank</t>
  </si>
  <si>
    <t>Eversource preparing numbers on Natural Gas Extension</t>
  </si>
  <si>
    <t>Specialized Vehicle Reserve Fund</t>
  </si>
  <si>
    <t>Cap</t>
  </si>
  <si>
    <t>Used Dollars</t>
  </si>
  <si>
    <t>Total v. Cap difference</t>
  </si>
  <si>
    <t xml:space="preserve">Description </t>
  </si>
  <si>
    <t>Justification</t>
  </si>
  <si>
    <t>Impact to community</t>
  </si>
  <si>
    <t>Impact if not approved</t>
  </si>
  <si>
    <t>Price Breakdown</t>
  </si>
  <si>
    <t>Irrigation to RecPlex fields R1-R7</t>
  </si>
  <si>
    <t>COVID-19 proved outdoor spaces were more important than ever. Our fields are overused and without irrigation and rest, they become unusable.</t>
  </si>
  <si>
    <t>Irrigation will improve and extend field use when combined with rest as recommended in the UCONN field study.</t>
  </si>
  <si>
    <t>Without ARPA funding, field irrigation will continue to be funded through the field sustainability fund. It is expectated to take 5-10 years to fund the project in this manner.</t>
  </si>
  <si>
    <t>ARPA Alternative Future Expense</t>
  </si>
  <si>
    <t>Total vs Used Dollars</t>
  </si>
  <si>
    <t>Town Status</t>
  </si>
  <si>
    <t>ARPA Final Approved Cost (Insert Price)</t>
  </si>
  <si>
    <t>ARPA Final Approval Status</t>
  </si>
  <si>
    <t>ARPA Approved (FINAL Price)</t>
  </si>
  <si>
    <t>Recommendation Scale</t>
  </si>
  <si>
    <t>Greg</t>
  </si>
  <si>
    <t>Denise</t>
  </si>
  <si>
    <t>Jack</t>
  </si>
  <si>
    <t>Marge</t>
  </si>
  <si>
    <t>Stan</t>
  </si>
  <si>
    <t>Jenn</t>
  </si>
  <si>
    <t>Dave</t>
  </si>
  <si>
    <t>Passes Mandatory Criteria?
(YES or NO)</t>
  </si>
  <si>
    <t>Total:</t>
  </si>
  <si>
    <t>Total vs Used Dollars:</t>
  </si>
  <si>
    <t>Cap:</t>
  </si>
  <si>
    <t>Total v. Cap difference:</t>
  </si>
  <si>
    <t>Final Rating</t>
  </si>
  <si>
    <t>TOTAL</t>
  </si>
  <si>
    <t>YES</t>
  </si>
  <si>
    <t>Mandatory Criteria</t>
  </si>
  <si>
    <t>Yes / No</t>
  </si>
  <si>
    <t>The ARPA Request has a completed ARPA Application form</t>
  </si>
  <si>
    <t>Yes/ No</t>
  </si>
  <si>
    <t>The ARPA request progresses or sustains the functional operations of the town</t>
  </si>
  <si>
    <t>The ARPA request shows a direct and good faith benefit to the citizens of Colchester</t>
  </si>
  <si>
    <t>The ARPA request must reside within one of the following categories:</t>
  </si>
  <si>
    <t>Estimations:</t>
  </si>
  <si>
    <t>Votes</t>
  </si>
  <si>
    <t>Scale 1-10</t>
  </si>
  <si>
    <r>
      <t>1.</t>
    </r>
    <r>
      <rPr>
        <sz val="12"/>
        <color rgb="FF000000"/>
        <rFont val="Times New Roman"/>
        <family val="1"/>
      </rPr>
      <t xml:space="preserve">     </t>
    </r>
    <r>
      <rPr>
        <sz val="12"/>
        <color rgb="FF000000"/>
        <rFont val="Calibri"/>
        <family val="2"/>
        <scheme val="minor"/>
      </rPr>
      <t>Town infrastructure (Roads, buildings, water, sewer, electrical grids, telecommunications, etc.)  </t>
    </r>
  </si>
  <si>
    <r>
      <t>2.</t>
    </r>
    <r>
      <rPr>
        <sz val="12"/>
        <color rgb="FF000000"/>
        <rFont val="Times New Roman"/>
        <family val="1"/>
      </rPr>
      <t xml:space="preserve">     </t>
    </r>
    <r>
      <rPr>
        <sz val="12"/>
        <color rgb="FF000000"/>
        <rFont val="Calibri"/>
        <family val="2"/>
        <scheme val="minor"/>
      </rPr>
      <t>Social Services / Public Safety (youth services, senior services, community assistance programs, etc.) </t>
    </r>
  </si>
  <si>
    <r>
      <t>3.</t>
    </r>
    <r>
      <rPr>
        <sz val="12"/>
        <color rgb="FF000000"/>
        <rFont val="Times New Roman"/>
        <family val="1"/>
      </rPr>
      <t xml:space="preserve">     </t>
    </r>
    <r>
      <rPr>
        <sz val="12"/>
        <color rgb="FF000000"/>
        <rFont val="Calibri"/>
        <family val="2"/>
        <scheme val="minor"/>
      </rPr>
      <t>Police / Fire Departmental services</t>
    </r>
  </si>
  <si>
    <r>
      <t>4.</t>
    </r>
    <r>
      <rPr>
        <sz val="12"/>
        <color rgb="FF000000"/>
        <rFont val="Times New Roman"/>
        <family val="1"/>
      </rPr>
      <t xml:space="preserve">     </t>
    </r>
    <r>
      <rPr>
        <sz val="12"/>
        <color rgb="FF000000"/>
        <rFont val="Calibri"/>
        <family val="2"/>
        <scheme val="minor"/>
      </rPr>
      <t>Economic Development (strengthening the town’s attractiveness to future business owners)</t>
    </r>
  </si>
  <si>
    <r>
      <t>5.</t>
    </r>
    <r>
      <rPr>
        <sz val="12"/>
        <color rgb="FF000000"/>
        <rFont val="Times New Roman"/>
        <family val="1"/>
      </rPr>
      <t xml:space="preserve">     </t>
    </r>
    <r>
      <rPr>
        <sz val="12"/>
        <color rgb="FF000000"/>
        <rFont val="Calibri"/>
        <family val="2"/>
        <scheme val="minor"/>
      </rPr>
      <t>Parks, Recreation, and the Environment (parks and recreational / sports fields or locations)</t>
    </r>
  </si>
  <si>
    <r>
      <t>1.</t>
    </r>
    <r>
      <rPr>
        <sz val="12"/>
        <color rgb="FF000000"/>
        <rFont val="Times New Roman"/>
        <family val="1"/>
      </rPr>
      <t xml:space="preserve">     </t>
    </r>
    <r>
      <rPr>
        <sz val="12"/>
        <color rgb="FF000000"/>
        <rFont val="Calibri"/>
        <family val="2"/>
        <scheme val="minor"/>
      </rPr>
      <t xml:space="preserve">The ARPA request has final estimates from ARPA qualified contractors / assessors </t>
    </r>
  </si>
  <si>
    <r>
      <t>2.</t>
    </r>
    <r>
      <rPr>
        <sz val="12"/>
        <color rgb="FF000000"/>
        <rFont val="Times New Roman"/>
        <family val="1"/>
      </rPr>
      <t xml:space="preserve">     </t>
    </r>
    <r>
      <rPr>
        <sz val="12"/>
        <color rgb="FF000000"/>
        <rFont val="Calibri"/>
        <family val="2"/>
        <scheme val="minor"/>
      </rPr>
      <t>The ARPA request includes a full plan for execution and additional costs if execution plan requires additional funding</t>
    </r>
  </si>
  <si>
    <r>
      <t>3.</t>
    </r>
    <r>
      <rPr>
        <sz val="12"/>
        <color rgb="FF000000"/>
        <rFont val="Times New Roman"/>
        <family val="1"/>
      </rPr>
      <t xml:space="preserve">     </t>
    </r>
    <r>
      <rPr>
        <sz val="12"/>
        <color rgb="FF000000"/>
        <rFont val="Calibri"/>
        <family val="2"/>
        <scheme val="minor"/>
      </rPr>
      <t>The ARPA request includes ongoing maintenance costs and the anticipated funding source post-ARPA dollars</t>
    </r>
  </si>
  <si>
    <r>
      <t>1.</t>
    </r>
    <r>
      <rPr>
        <sz val="12"/>
        <color rgb="FF000000"/>
        <rFont val="Times New Roman"/>
        <family val="1"/>
      </rPr>
      <t xml:space="preserve">     </t>
    </r>
    <r>
      <rPr>
        <sz val="12"/>
        <color rgb="FF000000"/>
        <rFont val="Calibri"/>
        <family val="2"/>
        <scheme val="minor"/>
      </rPr>
      <t xml:space="preserve">What is the urgency </t>
    </r>
    <r>
      <rPr>
        <b/>
        <sz val="12"/>
        <color rgb="FF000000"/>
        <rFont val="Calibri"/>
        <family val="2"/>
        <scheme val="minor"/>
      </rPr>
      <t>and</t>
    </r>
    <r>
      <rPr>
        <sz val="12"/>
        <color rgb="FF000000"/>
        <rFont val="Calibri"/>
        <family val="2"/>
        <scheme val="minor"/>
      </rPr>
      <t xml:space="preserve"> importance of the request (1 = Not important and urgent; 10 = very important and urgent)</t>
    </r>
  </si>
  <si>
    <r>
      <t>2.</t>
    </r>
    <r>
      <rPr>
        <sz val="12"/>
        <color rgb="FF000000"/>
        <rFont val="Times New Roman"/>
        <family val="1"/>
      </rPr>
      <t xml:space="preserve">     </t>
    </r>
    <r>
      <rPr>
        <sz val="12"/>
        <color rgb="FF000000"/>
        <rFont val="Calibri"/>
        <family val="2"/>
        <scheme val="minor"/>
      </rPr>
      <t>The extent to which the ARPA request provides a positive impact to the community (1 = No positive impact; 10 = high positive impact)</t>
    </r>
  </si>
  <si>
    <t>Sample:</t>
  </si>
  <si>
    <r>
      <rPr>
        <b/>
        <sz val="11"/>
        <color theme="1"/>
        <rFont val="Calibri"/>
        <family val="2"/>
        <scheme val="minor"/>
      </rPr>
      <t>Instructions:</t>
    </r>
    <r>
      <rPr>
        <sz val="11"/>
        <color theme="1"/>
        <rFont val="Calibri"/>
        <family val="2"/>
        <scheme val="minor"/>
      </rPr>
      <t xml:space="preserve">
</t>
    </r>
    <r>
      <rPr>
        <b/>
        <sz val="11"/>
        <color theme="4"/>
        <rFont val="Calibri (Body)"/>
      </rPr>
      <t>1)    Mandatory Criteria Section:</t>
    </r>
    <r>
      <rPr>
        <sz val="11"/>
        <color theme="1"/>
        <rFont val="Calibri"/>
        <family val="2"/>
        <scheme val="minor"/>
      </rPr>
      <t xml:space="preserve"> </t>
    </r>
    <r>
      <rPr>
        <b/>
        <i/>
        <sz val="11"/>
        <color theme="1"/>
        <rFont val="Calibri"/>
        <family val="2"/>
        <scheme val="minor"/>
      </rPr>
      <t>EVERY</t>
    </r>
    <r>
      <rPr>
        <sz val="11"/>
        <color theme="1"/>
        <rFont val="Calibri"/>
        <family val="2"/>
        <scheme val="minor"/>
      </rPr>
      <t xml:space="preserve"> Mandatory Critiera item must be a Yes by the majority of the ARPA Committee Members to pass the Municipal ARPA Request to the Recommendated Scale . </t>
    </r>
    <r>
      <rPr>
        <b/>
        <i/>
        <sz val="11"/>
        <color theme="1"/>
        <rFont val="Calibri"/>
        <family val="2"/>
        <scheme val="minor"/>
      </rPr>
      <t>If any</t>
    </r>
    <r>
      <rPr>
        <sz val="11"/>
        <color theme="1"/>
        <rFont val="Calibri"/>
        <family val="2"/>
        <scheme val="minor"/>
      </rPr>
      <t xml:space="preserve"> of the Mandatory Critiera items are a no, the ARPA Request does not move forward to the Recommendation Scale for that ARPA Committee member and the ARPA request will reside in a Not Recommended status for that ARPA Team Member (until the request fulfills any outstanding Mandatory Critiera that is missing). At the collective committee level, there must be a majority of members who choose a YES for all the Mandatory Critiera items in order for the Municipal ARPA Request to move to the Recommendation Scale. At which point, </t>
    </r>
    <r>
      <rPr>
        <b/>
        <sz val="11"/>
        <color theme="1"/>
        <rFont val="Calibri"/>
        <family val="2"/>
        <scheme val="minor"/>
      </rPr>
      <t>Only</t>
    </r>
    <r>
      <rPr>
        <sz val="11"/>
        <color theme="1"/>
        <rFont val="Calibri"/>
        <family val="2"/>
        <scheme val="minor"/>
      </rPr>
      <t xml:space="preserve"> those ARPA Committee Members who passed the request through the Mandatory Critiera section will provide a rating scale number for each Recommended Scale item.
</t>
    </r>
    <r>
      <rPr>
        <b/>
        <sz val="11"/>
        <color theme="5"/>
        <rFont val="Calibri (Body)"/>
      </rPr>
      <t xml:space="preserve">2)    Recommendation Scale Section: </t>
    </r>
    <r>
      <rPr>
        <sz val="11"/>
        <color theme="1"/>
        <rFont val="Calibri"/>
        <family val="2"/>
        <scheme val="minor"/>
      </rPr>
      <t xml:space="preserve">After the majoity of the ARPA Committee members voted YEes to all MAndatory Critiera, only those ARPA Committee members will provide a 1-10 rating per Recommendation Scale item. Those scores will be added and averaged with the rest of teh Recomendation Scale scores from the other ARPA Committee Members. The scores will serve as the priority ranking, and consequently, a recommendation for funding to the BOS. </t>
    </r>
    <r>
      <rPr>
        <b/>
        <i/>
        <sz val="11"/>
        <color rgb="FFFF0000"/>
        <rFont val="Calibri (Body)"/>
      </rPr>
      <t>An example is given on row 3 in the ARPA Committee Assessments Tab</t>
    </r>
  </si>
  <si>
    <t>Dan Rowland - Fire Co</t>
  </si>
  <si>
    <t>Consider returning to the 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</si>
</sst>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7">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sz val="11"/>
      <color theme="9"/>
      <name val="Calibri"/>
      <family val="2"/>
      <scheme val="minor"/>
    </font>
    <font>
      <sz val="11"/>
      <color theme="5"/>
      <name val="Calibri"/>
      <family val="2"/>
      <scheme val="minor"/>
    </font>
    <font>
      <sz val="8"/>
      <color theme="1"/>
      <name val="Calibri"/>
      <family val="2"/>
    </font>
    <font>
      <sz val="11"/>
      <color theme="1"/>
      <name val="Calibri"/>
      <family val="2"/>
    </font>
    <font>
      <b/>
      <sz val="11"/>
      <color theme="1"/>
      <name val="Calibri"/>
      <family val="2"/>
    </font>
    <font>
      <sz val="11"/>
      <color rgb="FFFF0000"/>
      <name val="Calibri"/>
      <family val="2"/>
    </font>
    <font>
      <b/>
      <sz val="11"/>
      <color rgb="FFFF0000"/>
      <name val="Calibri"/>
      <family val="2"/>
    </font>
    <font>
      <b/>
      <u/>
      <sz val="11"/>
      <color rgb="FFFF0000"/>
      <name val="Calibri"/>
      <family val="2"/>
    </font>
    <font>
      <b/>
      <sz val="11"/>
      <color rgb="FFFF0000"/>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b/>
      <i/>
      <sz val="12"/>
      <color rgb="FF000000"/>
      <name val="Calibri"/>
      <family val="2"/>
      <scheme val="minor"/>
    </font>
    <font>
      <sz val="12"/>
      <color rgb="FF000000"/>
      <name val="Calibri"/>
      <family val="2"/>
      <scheme val="minor"/>
    </font>
    <font>
      <i/>
      <sz val="12"/>
      <color rgb="FF000000"/>
      <name val="Calibri"/>
      <family val="2"/>
      <scheme val="minor"/>
    </font>
    <font>
      <sz val="12"/>
      <color rgb="FF000000"/>
      <name val="Times New Roman"/>
      <family val="1"/>
    </font>
    <font>
      <b/>
      <sz val="12"/>
      <color rgb="FF000000"/>
      <name val="Calibri"/>
      <family val="2"/>
      <scheme val="minor"/>
    </font>
    <font>
      <b/>
      <sz val="11"/>
      <color theme="4"/>
      <name val="Calibri (Body)"/>
    </font>
    <font>
      <b/>
      <sz val="11"/>
      <color theme="5"/>
      <name val="Calibri (Body)"/>
    </font>
    <font>
      <b/>
      <i/>
      <sz val="11"/>
      <color theme="1"/>
      <name val="Calibri"/>
      <family val="2"/>
      <scheme val="minor"/>
    </font>
    <font>
      <b/>
      <sz val="11"/>
      <color theme="0"/>
      <name val="Calibri"/>
      <family val="2"/>
      <scheme val="minor"/>
    </font>
    <font>
      <b/>
      <i/>
      <sz val="11"/>
      <color rgb="FFFF0000"/>
      <name val="Calibri (Body)"/>
    </font>
  </fonts>
  <fills count="13">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8" tint="0.39997558519241921"/>
        <bgColor indexed="64"/>
      </patternFill>
    </fill>
    <fill>
      <patternFill patternType="solid">
        <fgColor theme="7"/>
        <bgColor indexed="64"/>
      </patternFill>
    </fill>
    <fill>
      <patternFill patternType="solid">
        <fgColor theme="5" tint="0.59999389629810485"/>
        <bgColor indexed="64"/>
      </patternFill>
    </fill>
    <fill>
      <patternFill patternType="solid">
        <fgColor rgb="FF00B0F0"/>
        <bgColor indexed="64"/>
      </patternFill>
    </fill>
    <fill>
      <patternFill patternType="solid">
        <fgColor rgb="FFED7D31"/>
        <bgColor indexed="64"/>
      </patternFill>
    </fill>
    <fill>
      <patternFill patternType="solid">
        <fgColor theme="2"/>
        <bgColor indexed="64"/>
      </patternFill>
    </fill>
    <fill>
      <patternFill patternType="solid">
        <fgColor rgb="FF7030A0"/>
        <bgColor indexed="64"/>
      </patternFill>
    </fill>
  </fills>
  <borders count="24">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ck">
        <color rgb="FFFF0000"/>
      </right>
      <top style="thin">
        <color indexed="64"/>
      </top>
      <bottom style="thin">
        <color indexed="64"/>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40">
    <xf numFmtId="0" fontId="0" fillId="0" borderId="0" xfId="0"/>
    <xf numFmtId="0" fontId="2" fillId="0" borderId="0" xfId="0" applyFont="1"/>
    <xf numFmtId="8" fontId="0" fillId="0" borderId="0" xfId="0" applyNumberFormat="1"/>
    <xf numFmtId="6" fontId="0" fillId="0" borderId="0" xfId="0" applyNumberFormat="1"/>
    <xf numFmtId="6" fontId="0" fillId="2" borderId="0" xfId="0" applyNumberFormat="1" applyFill="1"/>
    <xf numFmtId="0" fontId="0" fillId="3" borderId="0" xfId="0" applyFill="1"/>
    <xf numFmtId="0" fontId="0" fillId="4" borderId="0" xfId="0" applyFill="1"/>
    <xf numFmtId="0" fontId="0" fillId="5" borderId="0" xfId="0" applyFill="1"/>
    <xf numFmtId="0" fontId="0" fillId="2" borderId="0" xfId="0" applyFill="1"/>
    <xf numFmtId="0" fontId="4" fillId="0" borderId="0" xfId="0" applyFont="1" applyFill="1"/>
    <xf numFmtId="8" fontId="0" fillId="2" borderId="0" xfId="0" applyNumberFormat="1" applyFill="1"/>
    <xf numFmtId="0" fontId="3" fillId="0" borderId="0" xfId="0" applyFont="1" applyFill="1"/>
    <xf numFmtId="0" fontId="5" fillId="3" borderId="0" xfId="0" applyFont="1" applyFill="1"/>
    <xf numFmtId="0" fontId="5" fillId="0" borderId="0" xfId="0" applyFont="1" applyFill="1"/>
    <xf numFmtId="0" fontId="0" fillId="6" borderId="0" xfId="0" applyFill="1"/>
    <xf numFmtId="0" fontId="3" fillId="6" borderId="0" xfId="0" applyFont="1" applyFill="1"/>
    <xf numFmtId="0" fontId="0" fillId="7" borderId="0" xfId="0" applyFill="1"/>
    <xf numFmtId="0" fontId="3" fillId="7" borderId="0" xfId="0" applyFont="1" applyFill="1"/>
    <xf numFmtId="6" fontId="3" fillId="0" borderId="0" xfId="0" applyNumberFormat="1" applyFont="1" applyFill="1"/>
    <xf numFmtId="0" fontId="6" fillId="0" borderId="0" xfId="0" applyFont="1" applyFill="1"/>
    <xf numFmtId="0" fontId="0" fillId="8" borderId="0" xfId="0" applyFill="1"/>
    <xf numFmtId="44" fontId="7" fillId="0" borderId="0" xfId="0" applyNumberFormat="1" applyFont="1"/>
    <xf numFmtId="0" fontId="7" fillId="0" borderId="0" xfId="0" applyFont="1"/>
    <xf numFmtId="44" fontId="8" fillId="0" borderId="0" xfId="0" applyNumberFormat="1" applyFont="1"/>
    <xf numFmtId="0" fontId="8" fillId="0" borderId="0" xfId="0" applyFont="1"/>
    <xf numFmtId="44" fontId="9" fillId="0" borderId="0" xfId="0" applyNumberFormat="1" applyFont="1" applyAlignment="1">
      <alignment horizontal="left"/>
    </xf>
    <xf numFmtId="0" fontId="0" fillId="0" borderId="0" xfId="0"/>
    <xf numFmtId="0" fontId="9" fillId="0" borderId="0" xfId="0" applyFont="1" applyAlignment="1">
      <alignment horizontal="left"/>
    </xf>
    <xf numFmtId="44" fontId="10" fillId="0" borderId="1" xfId="0" applyNumberFormat="1" applyFont="1" applyBorder="1"/>
    <xf numFmtId="0" fontId="11" fillId="0" borderId="0" xfId="0" applyFont="1"/>
    <xf numFmtId="44" fontId="9" fillId="0" borderId="0" xfId="0" applyNumberFormat="1" applyFont="1"/>
    <xf numFmtId="0" fontId="9" fillId="0" borderId="0" xfId="0" applyFont="1"/>
    <xf numFmtId="44" fontId="10" fillId="0" borderId="0" xfId="0" applyNumberFormat="1" applyFont="1"/>
    <xf numFmtId="0" fontId="8" fillId="0" borderId="0" xfId="0" applyFont="1" applyAlignment="1">
      <alignment wrapText="1"/>
    </xf>
    <xf numFmtId="14" fontId="8" fillId="0" borderId="0" xfId="0" applyNumberFormat="1" applyFont="1"/>
    <xf numFmtId="0" fontId="12"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wrapText="1"/>
    </xf>
    <xf numFmtId="3" fontId="0" fillId="2" borderId="0" xfId="0" applyNumberFormat="1" applyFill="1"/>
    <xf numFmtId="0" fontId="5" fillId="7" borderId="0" xfId="0" applyFont="1" applyFill="1"/>
    <xf numFmtId="3" fontId="0" fillId="0" borderId="0" xfId="0" applyNumberFormat="1"/>
    <xf numFmtId="0" fontId="0" fillId="0" borderId="0" xfId="0" applyFill="1"/>
    <xf numFmtId="6" fontId="3" fillId="2" borderId="0" xfId="0" applyNumberFormat="1" applyFont="1" applyFill="1"/>
    <xf numFmtId="6" fontId="0" fillId="0" borderId="0" xfId="0" applyNumberFormat="1" applyFill="1"/>
    <xf numFmtId="0" fontId="0" fillId="0" borderId="0" xfId="0"/>
    <xf numFmtId="0" fontId="0" fillId="0" borderId="0" xfId="0"/>
    <xf numFmtId="164" fontId="0" fillId="0" borderId="0" xfId="0" applyNumberFormat="1"/>
    <xf numFmtId="0" fontId="0" fillId="0" borderId="2" xfId="0" applyBorder="1"/>
    <xf numFmtId="6" fontId="0" fillId="0" borderId="2" xfId="0" applyNumberFormat="1" applyBorder="1"/>
    <xf numFmtId="6" fontId="3" fillId="0" borderId="2" xfId="0" applyNumberFormat="1" applyFont="1" applyFill="1" applyBorder="1"/>
    <xf numFmtId="0" fontId="0" fillId="8" borderId="2" xfId="0" applyFill="1" applyBorder="1"/>
    <xf numFmtId="8" fontId="0" fillId="0" borderId="2" xfId="0" applyNumberFormat="1" applyBorder="1"/>
    <xf numFmtId="0" fontId="0" fillId="0" borderId="2" xfId="0" applyFill="1" applyBorder="1"/>
    <xf numFmtId="3" fontId="0" fillId="0" borderId="2" xfId="0" applyNumberFormat="1" applyBorder="1"/>
    <xf numFmtId="6" fontId="0" fillId="0" borderId="2" xfId="0" applyNumberFormat="1" applyBorder="1" applyAlignment="1">
      <alignment wrapText="1"/>
    </xf>
    <xf numFmtId="0" fontId="0" fillId="0" borderId="2" xfId="0" applyBorder="1" applyAlignment="1">
      <alignment wrapText="1"/>
    </xf>
    <xf numFmtId="8" fontId="0" fillId="0" borderId="2" xfId="0" applyNumberFormat="1" applyBorder="1" applyAlignment="1">
      <alignment wrapText="1"/>
    </xf>
    <xf numFmtId="0" fontId="15" fillId="0" borderId="4" xfId="0" applyFont="1" applyBorder="1"/>
    <xf numFmtId="164" fontId="15" fillId="0" borderId="4" xfId="0" applyNumberFormat="1" applyFont="1" applyBorder="1"/>
    <xf numFmtId="0" fontId="16" fillId="0" borderId="4" xfId="0" applyFont="1" applyBorder="1"/>
    <xf numFmtId="164" fontId="16" fillId="0" borderId="4" xfId="0" applyNumberFormat="1" applyFont="1" applyBorder="1"/>
    <xf numFmtId="0" fontId="3" fillId="0" borderId="3" xfId="0" applyFont="1" applyFill="1" applyBorder="1"/>
    <xf numFmtId="6" fontId="0" fillId="0" borderId="5" xfId="0" applyNumberFormat="1" applyBorder="1" applyAlignment="1">
      <alignment wrapText="1"/>
    </xf>
    <xf numFmtId="0" fontId="4" fillId="0" borderId="3" xfId="0" applyFont="1" applyFill="1" applyBorder="1"/>
    <xf numFmtId="0" fontId="0" fillId="6" borderId="3" xfId="0" applyFill="1" applyBorder="1"/>
    <xf numFmtId="0" fontId="0" fillId="0" borderId="3" xfId="0" applyBorder="1"/>
    <xf numFmtId="0" fontId="6" fillId="0" borderId="3" xfId="0" applyFont="1" applyFill="1" applyBorder="1"/>
    <xf numFmtId="0" fontId="0" fillId="3" borderId="3" xfId="0" applyFill="1" applyBorder="1"/>
    <xf numFmtId="0" fontId="0" fillId="7" borderId="3" xfId="0" applyFill="1" applyBorder="1"/>
    <xf numFmtId="0" fontId="0" fillId="4" borderId="3" xfId="0" applyFill="1" applyBorder="1"/>
    <xf numFmtId="0" fontId="0" fillId="0" borderId="5" xfId="0" applyBorder="1" applyAlignment="1">
      <alignment wrapText="1"/>
    </xf>
    <xf numFmtId="8" fontId="0" fillId="0" borderId="5" xfId="0" applyNumberFormat="1" applyBorder="1" applyAlignment="1">
      <alignment wrapText="1"/>
    </xf>
    <xf numFmtId="0" fontId="15" fillId="0" borderId="6" xfId="0" applyFont="1" applyBorder="1"/>
    <xf numFmtId="164" fontId="16" fillId="0" borderId="7" xfId="0" applyNumberFormat="1" applyFont="1" applyBorder="1"/>
    <xf numFmtId="164" fontId="14" fillId="0" borderId="2" xfId="0" applyNumberFormat="1" applyFont="1" applyBorder="1"/>
    <xf numFmtId="0" fontId="14" fillId="0" borderId="9" xfId="0" applyFont="1" applyBorder="1"/>
    <xf numFmtId="0" fontId="0" fillId="0" borderId="8" xfId="0" applyBorder="1"/>
    <xf numFmtId="164" fontId="15" fillId="0" borderId="0" xfId="0" applyNumberFormat="1" applyFont="1" applyBorder="1"/>
    <xf numFmtId="164" fontId="16" fillId="0" borderId="0" xfId="0" applyNumberFormat="1" applyFont="1" applyBorder="1"/>
    <xf numFmtId="0" fontId="13" fillId="0" borderId="2"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6" fontId="0" fillId="0" borderId="3" xfId="0" applyNumberFormat="1" applyBorder="1"/>
    <xf numFmtId="8" fontId="0" fillId="0" borderId="3" xfId="0" applyNumberFormat="1" applyBorder="1"/>
    <xf numFmtId="0" fontId="2"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 fillId="0" borderId="3" xfId="0" applyFont="1" applyBorder="1" applyAlignment="1">
      <alignment horizontal="center" vertical="center" wrapText="1"/>
    </xf>
    <xf numFmtId="6" fontId="2" fillId="5" borderId="2" xfId="0" applyNumberFormat="1" applyFont="1" applyFill="1" applyBorder="1" applyAlignment="1">
      <alignment horizontal="center" vertical="center"/>
    </xf>
    <xf numFmtId="6" fontId="0" fillId="0" borderId="2" xfId="0" applyNumberFormat="1" applyBorder="1" applyAlignment="1">
      <alignment horizontal="center" vertical="center"/>
    </xf>
    <xf numFmtId="6" fontId="0" fillId="0" borderId="0" xfId="0" applyNumberFormat="1" applyAlignment="1">
      <alignment horizontal="center" vertical="center"/>
    </xf>
    <xf numFmtId="164" fontId="15" fillId="0" borderId="0" xfId="0" applyNumberFormat="1" applyFont="1" applyBorder="1" applyAlignment="1">
      <alignment horizontal="center" vertical="center"/>
    </xf>
    <xf numFmtId="0" fontId="13" fillId="0" borderId="8" xfId="0" applyFont="1" applyBorder="1" applyAlignment="1">
      <alignment horizontal="center" vertical="center" wrapText="1"/>
    </xf>
    <xf numFmtId="6" fontId="2" fillId="5" borderId="13" xfId="0" applyNumberFormat="1" applyFont="1" applyFill="1" applyBorder="1" applyAlignment="1">
      <alignment horizontal="center" vertical="center"/>
    </xf>
    <xf numFmtId="0" fontId="0" fillId="0" borderId="12" xfId="0" applyBorder="1"/>
    <xf numFmtId="6" fontId="0" fillId="0" borderId="12" xfId="0" applyNumberFormat="1" applyBorder="1"/>
    <xf numFmtId="164" fontId="15" fillId="0" borderId="2" xfId="0" applyNumberFormat="1" applyFont="1" applyBorder="1"/>
    <xf numFmtId="0" fontId="0" fillId="0" borderId="0" xfId="0" applyAlignment="1">
      <alignment wrapText="1"/>
    </xf>
    <xf numFmtId="0" fontId="15" fillId="0" borderId="4" xfId="0" applyFont="1" applyBorder="1" applyAlignment="1">
      <alignment wrapText="1"/>
    </xf>
    <xf numFmtId="0" fontId="16" fillId="0" borderId="4" xfId="0" applyFont="1" applyBorder="1" applyAlignment="1">
      <alignment wrapText="1"/>
    </xf>
    <xf numFmtId="164" fontId="16" fillId="0" borderId="4" xfId="0" applyNumberFormat="1" applyFont="1" applyBorder="1" applyAlignment="1">
      <alignment wrapText="1"/>
    </xf>
    <xf numFmtId="164" fontId="16" fillId="0" borderId="0" xfId="0" applyNumberFormat="1" applyFont="1" applyBorder="1" applyAlignment="1">
      <alignment horizontal="center" vertical="center" wrapText="1"/>
    </xf>
    <xf numFmtId="164" fontId="2" fillId="0" borderId="0" xfId="0" applyNumberFormat="1" applyFont="1" applyAlignment="1">
      <alignment wrapText="1"/>
    </xf>
    <xf numFmtId="8" fontId="0" fillId="0" borderId="0" xfId="0" applyNumberFormat="1" applyAlignment="1">
      <alignment wrapText="1"/>
    </xf>
    <xf numFmtId="164" fontId="15" fillId="0" borderId="4" xfId="0" applyNumberFormat="1" applyFont="1" applyBorder="1" applyAlignment="1">
      <alignment wrapText="1"/>
    </xf>
    <xf numFmtId="164" fontId="15" fillId="0" borderId="0" xfId="0" applyNumberFormat="1" applyFont="1" applyBorder="1" applyAlignment="1">
      <alignment horizontal="center" vertical="center" wrapText="1"/>
    </xf>
    <xf numFmtId="164" fontId="0" fillId="0" borderId="0" xfId="0" applyNumberFormat="1" applyAlignment="1">
      <alignment wrapText="1"/>
    </xf>
    <xf numFmtId="0" fontId="15" fillId="0" borderId="2" xfId="0" applyFont="1" applyFill="1" applyBorder="1" applyAlignment="1">
      <alignment horizontal="right"/>
    </xf>
    <xf numFmtId="2" fontId="0" fillId="0" borderId="2" xfId="0" applyNumberFormat="1" applyBorder="1" applyAlignment="1">
      <alignment horizontal="center" vertical="center"/>
    </xf>
    <xf numFmtId="1" fontId="0" fillId="0" borderId="2" xfId="0" applyNumberFormat="1" applyBorder="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left" vertical="center" wrapText="1" indent="6"/>
    </xf>
    <xf numFmtId="0" fontId="17" fillId="9" borderId="18" xfId="0" applyFont="1" applyFill="1" applyBorder="1" applyAlignment="1">
      <alignment vertical="center" wrapText="1"/>
    </xf>
    <xf numFmtId="0" fontId="17" fillId="9" borderId="19" xfId="0" applyFont="1" applyFill="1" applyBorder="1" applyAlignment="1">
      <alignment vertical="center" wrapText="1"/>
    </xf>
    <xf numFmtId="0" fontId="18" fillId="0" borderId="20" xfId="0" applyFont="1" applyBorder="1" applyAlignment="1">
      <alignment vertical="center" wrapText="1"/>
    </xf>
    <xf numFmtId="0" fontId="18" fillId="0" borderId="22" xfId="0" applyFont="1" applyBorder="1" applyAlignment="1">
      <alignment vertical="center" wrapText="1"/>
    </xf>
    <xf numFmtId="0" fontId="18" fillId="0" borderId="22" xfId="0" applyFont="1" applyBorder="1" applyAlignment="1">
      <alignment horizontal="left" vertical="center" wrapText="1" indent="6"/>
    </xf>
    <xf numFmtId="0" fontId="18" fillId="0" borderId="20" xfId="0" applyFont="1" applyBorder="1" applyAlignment="1">
      <alignment horizontal="left" vertical="center" wrapText="1" indent="6"/>
    </xf>
    <xf numFmtId="0" fontId="17" fillId="10" borderId="20" xfId="0" applyFont="1" applyFill="1" applyBorder="1" applyAlignment="1">
      <alignment vertical="center" wrapText="1"/>
    </xf>
    <xf numFmtId="0" fontId="17" fillId="10" borderId="21" xfId="0" applyFont="1" applyFill="1" applyBorder="1" applyAlignment="1">
      <alignment vertical="center" wrapText="1"/>
    </xf>
    <xf numFmtId="0" fontId="19" fillId="0" borderId="21" xfId="0" applyFont="1" applyBorder="1" applyAlignment="1">
      <alignment vertical="center" wrapText="1"/>
    </xf>
    <xf numFmtId="0" fontId="0" fillId="11" borderId="2" xfId="0" applyFill="1" applyBorder="1" applyAlignment="1">
      <alignment wrapText="1"/>
    </xf>
    <xf numFmtId="6" fontId="25" fillId="12" borderId="2" xfId="0" applyNumberFormat="1" applyFont="1" applyFill="1" applyBorder="1" applyAlignment="1">
      <alignment horizontal="right"/>
    </xf>
    <xf numFmtId="0" fontId="9" fillId="0" borderId="0" xfId="0" applyFont="1" applyAlignment="1">
      <alignment horizontal="center"/>
    </xf>
    <xf numFmtId="0" fontId="0" fillId="0" borderId="0" xfId="0"/>
    <xf numFmtId="0" fontId="9" fillId="0" borderId="0" xfId="0" applyFont="1" applyAlignment="1">
      <alignment horizontal="left"/>
    </xf>
    <xf numFmtId="0" fontId="19" fillId="0" borderId="2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0"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24247</xdr:colOff>
      <xdr:row>14</xdr:row>
      <xdr:rowOff>172802</xdr:rowOff>
    </xdr:from>
    <xdr:to>
      <xdr:col>20</xdr:col>
      <xdr:colOff>1</xdr:colOff>
      <xdr:row>14</xdr:row>
      <xdr:rowOff>774440</xdr:rowOff>
    </xdr:to>
    <xdr:pic>
      <xdr:nvPicPr>
        <xdr:cNvPr id="2" name="Picture 1">
          <a:extLst>
            <a:ext uri="{FF2B5EF4-FFF2-40B4-BE49-F238E27FC236}">
              <a16:creationId xmlns:a16="http://schemas.microsoft.com/office/drawing/2014/main" id="{E173A450-FC86-C443-A4F0-C3839624996F}"/>
            </a:ext>
          </a:extLst>
        </xdr:cNvPr>
        <xdr:cNvPicPr>
          <a:picLocks noChangeAspect="1"/>
        </xdr:cNvPicPr>
      </xdr:nvPicPr>
      <xdr:blipFill>
        <a:blip xmlns:r="http://schemas.openxmlformats.org/officeDocument/2006/relationships" r:embed="rId1"/>
        <a:stretch>
          <a:fillRect/>
        </a:stretch>
      </xdr:blipFill>
      <xdr:spPr>
        <a:xfrm>
          <a:off x="13898997" y="3527719"/>
          <a:ext cx="3277754" cy="6016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BA9C1-F79F-48F4-B717-B5D68A58A5BA}">
  <dimension ref="A1:F63"/>
  <sheetViews>
    <sheetView workbookViewId="0">
      <selection activeCell="F7" sqref="F7"/>
    </sheetView>
  </sheetViews>
  <sheetFormatPr defaultColWidth="8.85546875" defaultRowHeight="15"/>
  <cols>
    <col min="1" max="1" width="24.85546875" customWidth="1"/>
    <col min="2" max="2" width="31.85546875" customWidth="1"/>
    <col min="3" max="3" width="22.85546875" customWidth="1"/>
    <col min="4" max="4" width="25.42578125" customWidth="1"/>
    <col min="5" max="5" width="23.7109375" customWidth="1"/>
    <col min="6" max="6" width="42.140625" customWidth="1"/>
  </cols>
  <sheetData>
    <row r="1" spans="1:6">
      <c r="A1" s="1" t="s">
        <v>0</v>
      </c>
      <c r="B1" s="1" t="s">
        <v>1</v>
      </c>
      <c r="C1" s="1" t="s">
        <v>2</v>
      </c>
    </row>
    <row r="2" spans="1:6">
      <c r="A2" t="s">
        <v>106</v>
      </c>
      <c r="B2" t="s">
        <v>107</v>
      </c>
      <c r="C2" s="4">
        <v>341697</v>
      </c>
    </row>
    <row r="3" spans="1:6">
      <c r="A3" t="s">
        <v>3</v>
      </c>
      <c r="B3" t="s">
        <v>4</v>
      </c>
      <c r="C3" s="10">
        <v>74197.3</v>
      </c>
    </row>
    <row r="4" spans="1:6">
      <c r="A4" t="s">
        <v>3</v>
      </c>
      <c r="B4" t="s">
        <v>5</v>
      </c>
      <c r="C4" s="4">
        <v>30000</v>
      </c>
    </row>
    <row r="5" spans="1:6">
      <c r="A5" t="s">
        <v>3</v>
      </c>
      <c r="B5" t="s">
        <v>43</v>
      </c>
      <c r="C5" s="38">
        <v>1000000</v>
      </c>
      <c r="F5" t="s">
        <v>177</v>
      </c>
    </row>
    <row r="6" spans="1:6">
      <c r="A6" t="s">
        <v>3</v>
      </c>
      <c r="B6" t="s">
        <v>39</v>
      </c>
      <c r="C6" s="4">
        <v>188506</v>
      </c>
      <c r="D6" t="s">
        <v>111</v>
      </c>
      <c r="E6" t="s">
        <v>112</v>
      </c>
      <c r="F6" t="s">
        <v>178</v>
      </c>
    </row>
    <row r="7" spans="1:6">
      <c r="A7" t="s">
        <v>8</v>
      </c>
      <c r="B7" t="s">
        <v>9</v>
      </c>
      <c r="C7" s="4">
        <v>10000</v>
      </c>
    </row>
    <row r="8" spans="1:6">
      <c r="A8" t="s">
        <v>8</v>
      </c>
      <c r="B8" t="s">
        <v>10</v>
      </c>
      <c r="C8" s="4">
        <v>350000</v>
      </c>
    </row>
    <row r="9" spans="1:6">
      <c r="A9" t="s">
        <v>8</v>
      </c>
      <c r="B9" t="s">
        <v>12</v>
      </c>
      <c r="C9" s="4">
        <v>44500</v>
      </c>
    </row>
    <row r="10" spans="1:6">
      <c r="A10" t="s">
        <v>17</v>
      </c>
      <c r="B10" t="s">
        <v>18</v>
      </c>
      <c r="C10" s="4">
        <v>63000</v>
      </c>
    </row>
    <row r="11" spans="1:6">
      <c r="A11" t="s">
        <v>17</v>
      </c>
      <c r="B11" t="s">
        <v>24</v>
      </c>
      <c r="C11" s="4">
        <v>42681</v>
      </c>
    </row>
    <row r="12" spans="1:6">
      <c r="A12" t="s">
        <v>17</v>
      </c>
      <c r="B12" t="s">
        <v>32</v>
      </c>
      <c r="C12" s="4">
        <v>44020</v>
      </c>
    </row>
    <row r="13" spans="1:6">
      <c r="A13" s="26" t="s">
        <v>6</v>
      </c>
      <c r="B13" s="20" t="s">
        <v>21</v>
      </c>
      <c r="C13" s="42">
        <v>47949.88</v>
      </c>
    </row>
    <row r="16" spans="1:6">
      <c r="B16" t="s">
        <v>7</v>
      </c>
      <c r="C16" s="3">
        <f>SUM(C2:C13)</f>
        <v>2236551.1799999997</v>
      </c>
    </row>
    <row r="17" spans="1:6">
      <c r="A17" s="26"/>
      <c r="B17" s="26" t="s">
        <v>27</v>
      </c>
      <c r="C17" s="3">
        <v>4678682.78</v>
      </c>
      <c r="D17" s="26"/>
      <c r="E17" s="26"/>
    </row>
    <row r="18" spans="1:6" s="26" customFormat="1">
      <c r="C18" s="3"/>
    </row>
    <row r="19" spans="1:6">
      <c r="A19" s="1" t="s">
        <v>0</v>
      </c>
      <c r="B19" s="1" t="s">
        <v>1</v>
      </c>
      <c r="C19" s="1" t="s">
        <v>2</v>
      </c>
      <c r="D19" s="26"/>
      <c r="E19" s="1" t="s">
        <v>29</v>
      </c>
      <c r="F19" s="1" t="s">
        <v>30</v>
      </c>
    </row>
    <row r="20" spans="1:6">
      <c r="A20" s="26" t="s">
        <v>46</v>
      </c>
      <c r="B20" s="26" t="s">
        <v>47</v>
      </c>
      <c r="C20" s="3">
        <v>17918</v>
      </c>
      <c r="D20" s="11"/>
      <c r="E20" s="26"/>
      <c r="F20" s="26" t="s">
        <v>71</v>
      </c>
    </row>
    <row r="21" spans="1:6">
      <c r="A21" s="26" t="s">
        <v>15</v>
      </c>
      <c r="B21" s="26" t="s">
        <v>37</v>
      </c>
      <c r="C21" s="26"/>
      <c r="D21" s="9"/>
      <c r="E21" s="3">
        <v>68715</v>
      </c>
      <c r="F21" s="26" t="s">
        <v>38</v>
      </c>
    </row>
    <row r="22" spans="1:6">
      <c r="A22" s="26" t="s">
        <v>6</v>
      </c>
      <c r="B22" s="26" t="s">
        <v>31</v>
      </c>
      <c r="C22" s="3">
        <v>190000</v>
      </c>
      <c r="D22" s="15"/>
      <c r="E22" s="26"/>
      <c r="F22" s="26" t="s">
        <v>77</v>
      </c>
    </row>
    <row r="23" spans="1:6">
      <c r="A23" s="26" t="s">
        <v>6</v>
      </c>
      <c r="B23" s="26" t="s">
        <v>20</v>
      </c>
      <c r="C23" s="3">
        <v>143695</v>
      </c>
      <c r="D23" s="26"/>
      <c r="E23" s="26"/>
      <c r="F23" s="26" t="s">
        <v>48</v>
      </c>
    </row>
    <row r="24" spans="1:6">
      <c r="A24" s="26" t="s">
        <v>6</v>
      </c>
      <c r="B24" s="26" t="s">
        <v>54</v>
      </c>
      <c r="C24" s="3">
        <v>37500</v>
      </c>
      <c r="D24" s="19"/>
      <c r="E24" s="26"/>
      <c r="F24" s="26" t="s">
        <v>50</v>
      </c>
    </row>
    <row r="25" spans="1:6">
      <c r="A25" s="26" t="s">
        <v>6</v>
      </c>
      <c r="B25" s="26" t="s">
        <v>53</v>
      </c>
      <c r="C25" s="3">
        <v>40000</v>
      </c>
      <c r="D25" s="12"/>
      <c r="E25" s="18"/>
      <c r="F25" s="26" t="s">
        <v>55</v>
      </c>
    </row>
    <row r="26" spans="1:6">
      <c r="A26" s="26" t="s">
        <v>3</v>
      </c>
      <c r="B26" s="26" t="s">
        <v>42</v>
      </c>
      <c r="C26" s="3">
        <v>300000</v>
      </c>
      <c r="D26" s="16"/>
      <c r="E26" s="26"/>
      <c r="F26" s="26" t="s">
        <v>41</v>
      </c>
    </row>
    <row r="27" spans="1:6">
      <c r="A27" s="26" t="s">
        <v>3</v>
      </c>
      <c r="B27" s="20" t="s">
        <v>80</v>
      </c>
      <c r="C27" s="3">
        <v>132320</v>
      </c>
      <c r="D27" s="16"/>
      <c r="E27" s="26"/>
      <c r="F27" s="26" t="s">
        <v>113</v>
      </c>
    </row>
    <row r="28" spans="1:6">
      <c r="A28" s="26" t="s">
        <v>3</v>
      </c>
      <c r="B28" s="20" t="s">
        <v>81</v>
      </c>
      <c r="C28" s="2">
        <v>179770.85</v>
      </c>
      <c r="D28" s="26"/>
      <c r="E28" s="26"/>
      <c r="F28" s="26" t="s">
        <v>75</v>
      </c>
    </row>
    <row r="29" spans="1:6">
      <c r="A29" s="26" t="s">
        <v>3</v>
      </c>
      <c r="B29" s="41" t="s">
        <v>109</v>
      </c>
      <c r="C29" s="3">
        <v>116000</v>
      </c>
      <c r="D29" s="6"/>
      <c r="E29" s="40"/>
      <c r="F29" s="26" t="s">
        <v>119</v>
      </c>
    </row>
    <row r="30" spans="1:6">
      <c r="A30" s="26" t="s">
        <v>25</v>
      </c>
      <c r="B30" s="26" t="s">
        <v>26</v>
      </c>
      <c r="C30" s="3">
        <v>141061</v>
      </c>
      <c r="D30" s="26"/>
      <c r="E30" s="26"/>
      <c r="F30" s="26" t="s">
        <v>49</v>
      </c>
    </row>
    <row r="31" spans="1:6">
      <c r="A31" s="26" t="s">
        <v>8</v>
      </c>
      <c r="B31" s="26" t="s">
        <v>11</v>
      </c>
      <c r="C31" s="3">
        <v>124433</v>
      </c>
      <c r="D31" s="5"/>
      <c r="E31" s="26"/>
      <c r="F31" s="26" t="s">
        <v>51</v>
      </c>
    </row>
    <row r="32" spans="1:6">
      <c r="A32" s="26" t="s">
        <v>8</v>
      </c>
      <c r="B32" s="20" t="s">
        <v>82</v>
      </c>
      <c r="C32" s="3">
        <v>250724</v>
      </c>
      <c r="D32" s="15"/>
      <c r="E32" s="26"/>
      <c r="F32" s="26" t="s">
        <v>76</v>
      </c>
    </row>
    <row r="33" spans="1:6">
      <c r="A33" s="26" t="s">
        <v>13</v>
      </c>
      <c r="B33" s="20" t="s">
        <v>14</v>
      </c>
      <c r="C33" s="3">
        <v>228000</v>
      </c>
      <c r="D33" s="39"/>
      <c r="E33" s="26"/>
      <c r="F33" s="26" t="s">
        <v>79</v>
      </c>
    </row>
    <row r="34" spans="1:6">
      <c r="A34" s="26" t="s">
        <v>52</v>
      </c>
      <c r="B34" s="20" t="s">
        <v>28</v>
      </c>
      <c r="C34" s="3">
        <v>250000</v>
      </c>
      <c r="D34" s="26"/>
      <c r="E34" s="26"/>
      <c r="F34" s="26" t="s">
        <v>38</v>
      </c>
    </row>
    <row r="35" spans="1:6">
      <c r="A35" s="26" t="s">
        <v>17</v>
      </c>
      <c r="B35" s="26" t="s">
        <v>19</v>
      </c>
      <c r="C35" s="3">
        <v>500000</v>
      </c>
      <c r="D35" s="17"/>
      <c r="E35" s="26"/>
      <c r="F35" s="26" t="s">
        <v>78</v>
      </c>
    </row>
    <row r="36" spans="1:6">
      <c r="A36" s="26" t="s">
        <v>56</v>
      </c>
      <c r="B36" s="26" t="s">
        <v>57</v>
      </c>
      <c r="C36" s="3"/>
      <c r="D36" s="11"/>
      <c r="E36" s="3">
        <v>23882</v>
      </c>
      <c r="F36" s="26" t="s">
        <v>70</v>
      </c>
    </row>
    <row r="37" spans="1:6">
      <c r="A37" s="26" t="s">
        <v>8</v>
      </c>
      <c r="B37" s="26" t="s">
        <v>58</v>
      </c>
      <c r="C37" s="3"/>
      <c r="D37" s="11"/>
      <c r="E37" s="3">
        <v>99000</v>
      </c>
      <c r="F37" s="26" t="s">
        <v>59</v>
      </c>
    </row>
    <row r="38" spans="1:6">
      <c r="A38" s="26" t="s">
        <v>61</v>
      </c>
      <c r="B38" s="26" t="s">
        <v>60</v>
      </c>
      <c r="C38" s="3"/>
      <c r="D38" s="11"/>
      <c r="E38" s="3">
        <v>150000</v>
      </c>
      <c r="F38" s="26" t="s">
        <v>62</v>
      </c>
    </row>
    <row r="39" spans="1:6">
      <c r="A39" s="26" t="s">
        <v>61</v>
      </c>
      <c r="B39" s="26" t="s">
        <v>63</v>
      </c>
      <c r="C39" s="3"/>
      <c r="D39" s="11"/>
      <c r="E39" s="3">
        <v>350000</v>
      </c>
      <c r="F39" s="26" t="s">
        <v>69</v>
      </c>
    </row>
    <row r="40" spans="1:6">
      <c r="A40" s="26" t="s">
        <v>61</v>
      </c>
      <c r="B40" s="26" t="s">
        <v>64</v>
      </c>
      <c r="C40" s="3"/>
      <c r="D40" s="11"/>
      <c r="E40" s="3">
        <v>53933</v>
      </c>
      <c r="F40" s="26" t="s">
        <v>65</v>
      </c>
    </row>
    <row r="41" spans="1:6">
      <c r="A41" s="26" t="s">
        <v>66</v>
      </c>
      <c r="B41" s="26" t="s">
        <v>67</v>
      </c>
      <c r="C41" s="3"/>
      <c r="D41" s="11"/>
      <c r="E41" s="3">
        <v>120500</v>
      </c>
      <c r="F41" s="26" t="s">
        <v>68</v>
      </c>
    </row>
    <row r="42" spans="1:6">
      <c r="A42" s="26" t="s">
        <v>72</v>
      </c>
      <c r="B42" s="26" t="s">
        <v>73</v>
      </c>
      <c r="C42" s="3"/>
      <c r="D42" s="11"/>
      <c r="E42" s="3"/>
      <c r="F42" s="26" t="s">
        <v>74</v>
      </c>
    </row>
    <row r="43" spans="1:6">
      <c r="A43" s="26"/>
      <c r="B43" s="26"/>
      <c r="C43" s="3"/>
      <c r="D43" s="11"/>
      <c r="E43" s="26"/>
      <c r="F43" s="26"/>
    </row>
    <row r="44" spans="1:6">
      <c r="A44" s="26"/>
      <c r="B44" s="26"/>
      <c r="C44" s="2"/>
      <c r="D44" s="26"/>
      <c r="E44" s="26"/>
      <c r="F44" s="26"/>
    </row>
    <row r="45" spans="1:6">
      <c r="A45" s="26"/>
      <c r="B45" s="26" t="s">
        <v>7</v>
      </c>
      <c r="C45" s="2">
        <f>SUM(C20:C43)</f>
        <v>2651421.85</v>
      </c>
      <c r="D45" s="26"/>
      <c r="E45" s="26"/>
      <c r="F45" s="26"/>
    </row>
    <row r="46" spans="1:6">
      <c r="A46" s="26"/>
      <c r="B46" s="26"/>
      <c r="C46" s="2">
        <f>C45-C16</f>
        <v>414870.67000000039</v>
      </c>
      <c r="D46" s="26"/>
      <c r="E46" s="26"/>
      <c r="F46" s="26"/>
    </row>
    <row r="47" spans="1:6">
      <c r="F47" s="26"/>
    </row>
    <row r="48" spans="1:6">
      <c r="A48" s="26"/>
      <c r="B48" s="26"/>
      <c r="C48" s="26"/>
      <c r="D48" s="26"/>
      <c r="E48" s="26"/>
      <c r="F48" s="26"/>
    </row>
    <row r="49" spans="1:6">
      <c r="A49" s="26"/>
      <c r="B49" s="5" t="s">
        <v>33</v>
      </c>
      <c r="C49" s="26"/>
      <c r="D49" s="26"/>
      <c r="E49" s="26"/>
      <c r="F49" s="26"/>
    </row>
    <row r="50" spans="1:6">
      <c r="A50" s="26"/>
      <c r="B50" s="7" t="s">
        <v>34</v>
      </c>
      <c r="C50" s="26"/>
      <c r="D50" s="26"/>
      <c r="E50" s="26"/>
      <c r="F50" s="26"/>
    </row>
    <row r="51" spans="1:6">
      <c r="A51" s="26"/>
      <c r="B51" s="6" t="s">
        <v>35</v>
      </c>
      <c r="C51" s="26"/>
      <c r="D51" s="26"/>
      <c r="E51" s="26"/>
      <c r="F51" s="26"/>
    </row>
    <row r="52" spans="1:6">
      <c r="A52" s="26"/>
      <c r="B52" s="8" t="s">
        <v>36</v>
      </c>
      <c r="C52" s="26"/>
      <c r="D52" s="26"/>
      <c r="E52" s="26"/>
      <c r="F52" s="26"/>
    </row>
    <row r="53" spans="1:6">
      <c r="A53" s="26"/>
      <c r="B53" s="14" t="s">
        <v>44</v>
      </c>
      <c r="C53" s="26"/>
      <c r="D53" s="26"/>
      <c r="E53" s="26"/>
      <c r="F53" s="26"/>
    </row>
    <row r="54" spans="1:6">
      <c r="A54" s="26"/>
      <c r="B54" s="16" t="s">
        <v>45</v>
      </c>
      <c r="C54" s="26"/>
      <c r="D54" s="26"/>
      <c r="E54" s="26"/>
      <c r="F54" s="26"/>
    </row>
    <row r="58" spans="1:6">
      <c r="A58" s="1" t="s">
        <v>0</v>
      </c>
      <c r="B58" s="1" t="s">
        <v>1</v>
      </c>
      <c r="C58" s="1" t="s">
        <v>2</v>
      </c>
      <c r="D58" s="1" t="s">
        <v>114</v>
      </c>
    </row>
    <row r="59" spans="1:6">
      <c r="A59" t="s">
        <v>6</v>
      </c>
      <c r="B59" t="s">
        <v>115</v>
      </c>
      <c r="C59" s="2">
        <v>44891.92</v>
      </c>
      <c r="D59" t="s">
        <v>116</v>
      </c>
    </row>
    <row r="60" spans="1:6">
      <c r="A60" s="26" t="s">
        <v>15</v>
      </c>
      <c r="B60" s="26" t="s">
        <v>16</v>
      </c>
      <c r="C60" s="3">
        <v>21000</v>
      </c>
      <c r="D60" s="26" t="s">
        <v>40</v>
      </c>
      <c r="E60" s="43"/>
      <c r="F60" s="26"/>
    </row>
    <row r="61" spans="1:6">
      <c r="A61" s="26" t="s">
        <v>6</v>
      </c>
      <c r="B61" s="26" t="s">
        <v>22</v>
      </c>
      <c r="C61" s="3">
        <v>12500</v>
      </c>
      <c r="D61" s="26" t="s">
        <v>40</v>
      </c>
      <c r="E61" s="43"/>
      <c r="F61" s="26"/>
    </row>
    <row r="62" spans="1:6">
      <c r="A62" t="s">
        <v>117</v>
      </c>
      <c r="B62" t="s">
        <v>118</v>
      </c>
      <c r="C62" s="3">
        <v>44510</v>
      </c>
      <c r="D62" t="s">
        <v>116</v>
      </c>
    </row>
    <row r="63" spans="1:6">
      <c r="A63" t="s">
        <v>6</v>
      </c>
      <c r="B63" t="s">
        <v>23</v>
      </c>
      <c r="C63" s="43">
        <v>10004</v>
      </c>
      <c r="D63"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388EF-7AE3-4C00-BC21-7F395FD609E0}">
  <dimension ref="A1:F23"/>
  <sheetViews>
    <sheetView workbookViewId="0">
      <selection activeCell="F18" sqref="F18"/>
    </sheetView>
  </sheetViews>
  <sheetFormatPr defaultColWidth="8.85546875" defaultRowHeight="15"/>
  <cols>
    <col min="1" max="1" width="28.85546875" customWidth="1"/>
    <col min="2" max="2" width="30" customWidth="1"/>
    <col min="3" max="3" width="36.28515625" customWidth="1"/>
    <col min="4" max="4" width="42.140625" customWidth="1"/>
    <col min="5" max="5" width="24.42578125" customWidth="1"/>
    <col min="6" max="6" width="31.140625" customWidth="1"/>
  </cols>
  <sheetData>
    <row r="1" spans="1:6">
      <c r="A1" s="31"/>
      <c r="B1" s="123" t="s">
        <v>104</v>
      </c>
      <c r="C1" s="124"/>
      <c r="D1" s="124"/>
      <c r="E1" s="124"/>
      <c r="F1" s="124"/>
    </row>
    <row r="2" spans="1:6">
      <c r="A2" s="31"/>
      <c r="B2" s="123" t="s">
        <v>105</v>
      </c>
      <c r="C2" s="124"/>
      <c r="D2" s="124"/>
      <c r="E2" s="124"/>
      <c r="F2" s="124"/>
    </row>
    <row r="3" spans="1:6">
      <c r="A3" s="37" t="s">
        <v>103</v>
      </c>
      <c r="B3" s="123"/>
      <c r="C3" s="124"/>
      <c r="D3" s="124"/>
      <c r="E3" s="124"/>
      <c r="F3" s="124"/>
    </row>
    <row r="4" spans="1:6">
      <c r="A4" s="31"/>
      <c r="B4" s="125" t="s">
        <v>102</v>
      </c>
      <c r="C4" s="124"/>
      <c r="D4" s="124"/>
      <c r="E4" s="124"/>
      <c r="F4" s="30">
        <v>4678682.78</v>
      </c>
    </row>
    <row r="5" spans="1:6">
      <c r="A5" s="24"/>
      <c r="B5" s="36"/>
      <c r="C5" s="36"/>
      <c r="E5" s="35"/>
      <c r="F5" s="23"/>
    </row>
    <row r="6" spans="1:6">
      <c r="A6" s="34">
        <v>44364</v>
      </c>
      <c r="B6" s="24" t="s">
        <v>91</v>
      </c>
      <c r="C6" s="24" t="s">
        <v>101</v>
      </c>
      <c r="D6" s="24" t="s">
        <v>100</v>
      </c>
      <c r="E6" s="32">
        <v>42155</v>
      </c>
      <c r="F6" s="23"/>
    </row>
    <row r="7" spans="1:6">
      <c r="A7" s="34">
        <v>44364</v>
      </c>
      <c r="B7" s="24" t="s">
        <v>91</v>
      </c>
      <c r="C7" s="24" t="s">
        <v>88</v>
      </c>
      <c r="D7" s="24" t="s">
        <v>99</v>
      </c>
      <c r="E7" s="32">
        <v>17069</v>
      </c>
      <c r="F7" s="23"/>
    </row>
    <row r="8" spans="1:6">
      <c r="A8" s="34">
        <v>44364</v>
      </c>
      <c r="B8" s="24" t="s">
        <v>91</v>
      </c>
      <c r="C8" s="24" t="s">
        <v>88</v>
      </c>
      <c r="D8" s="24" t="s">
        <v>98</v>
      </c>
      <c r="E8" s="32">
        <v>14000</v>
      </c>
      <c r="F8" s="23"/>
    </row>
    <row r="9" spans="1:6">
      <c r="A9" s="34">
        <v>44364</v>
      </c>
      <c r="B9" s="24" t="s">
        <v>91</v>
      </c>
      <c r="C9" s="24" t="s">
        <v>88</v>
      </c>
      <c r="D9" s="24" t="s">
        <v>97</v>
      </c>
      <c r="E9" s="32">
        <v>30000</v>
      </c>
      <c r="F9" s="23"/>
    </row>
    <row r="10" spans="1:6">
      <c r="A10" s="34">
        <v>44364</v>
      </c>
      <c r="B10" s="24" t="s">
        <v>91</v>
      </c>
      <c r="C10" s="24" t="s">
        <v>88</v>
      </c>
      <c r="D10" s="24" t="s">
        <v>96</v>
      </c>
      <c r="E10" s="32">
        <v>15000</v>
      </c>
      <c r="F10" s="23"/>
    </row>
    <row r="11" spans="1:6">
      <c r="A11" s="34">
        <v>44364</v>
      </c>
      <c r="B11" s="24" t="s">
        <v>91</v>
      </c>
      <c r="C11" s="24" t="s">
        <v>88</v>
      </c>
      <c r="D11" s="24" t="s">
        <v>95</v>
      </c>
      <c r="E11" s="32">
        <v>60000</v>
      </c>
      <c r="F11" s="23"/>
    </row>
    <row r="12" spans="1:6">
      <c r="A12" s="34">
        <v>44364</v>
      </c>
      <c r="B12" s="24" t="s">
        <v>91</v>
      </c>
      <c r="C12" s="24" t="s">
        <v>88</v>
      </c>
      <c r="D12" s="24" t="s">
        <v>94</v>
      </c>
      <c r="E12" s="32">
        <v>53000</v>
      </c>
      <c r="F12" s="23"/>
    </row>
    <row r="13" spans="1:6">
      <c r="A13" s="34">
        <v>44364</v>
      </c>
      <c r="B13" s="24" t="s">
        <v>91</v>
      </c>
      <c r="C13" s="24" t="s">
        <v>88</v>
      </c>
      <c r="D13" s="24" t="s">
        <v>93</v>
      </c>
      <c r="E13" s="32">
        <v>25000</v>
      </c>
      <c r="F13" s="23"/>
    </row>
    <row r="14" spans="1:6">
      <c r="A14" s="34">
        <v>44364</v>
      </c>
      <c r="B14" s="24" t="s">
        <v>91</v>
      </c>
      <c r="C14" s="24" t="s">
        <v>88</v>
      </c>
      <c r="D14" s="24" t="s">
        <v>92</v>
      </c>
      <c r="E14" s="32">
        <v>12500</v>
      </c>
      <c r="F14" s="23"/>
    </row>
    <row r="15" spans="1:6">
      <c r="A15" s="34">
        <v>44364</v>
      </c>
      <c r="B15" s="24" t="s">
        <v>91</v>
      </c>
      <c r="C15" s="24" t="s">
        <v>88</v>
      </c>
      <c r="D15" s="24" t="s">
        <v>90</v>
      </c>
      <c r="E15" s="32">
        <v>57973</v>
      </c>
      <c r="F15" s="23"/>
    </row>
    <row r="16" spans="1:6" ht="17.45" customHeight="1">
      <c r="A16" s="34">
        <v>44364</v>
      </c>
      <c r="B16" s="33" t="s">
        <v>89</v>
      </c>
      <c r="C16" s="24" t="s">
        <v>88</v>
      </c>
      <c r="D16" s="24" t="s">
        <v>87</v>
      </c>
      <c r="E16" s="32">
        <v>15000</v>
      </c>
      <c r="F16" s="23"/>
    </row>
    <row r="17" spans="1:6">
      <c r="A17" s="31"/>
      <c r="B17" s="31"/>
      <c r="C17" s="31"/>
      <c r="D17" s="31"/>
      <c r="E17" s="30"/>
      <c r="F17" s="30"/>
    </row>
    <row r="18" spans="1:6">
      <c r="A18" s="24"/>
      <c r="B18" s="24"/>
      <c r="C18" s="24"/>
      <c r="D18" s="29" t="s">
        <v>86</v>
      </c>
      <c r="E18" s="23"/>
      <c r="F18" s="28">
        <f>SUM(E6:E16)</f>
        <v>341697</v>
      </c>
    </row>
    <row r="19" spans="1:6">
      <c r="A19" s="24"/>
      <c r="B19" s="24"/>
      <c r="C19" s="24"/>
      <c r="D19" s="24"/>
      <c r="E19" s="23"/>
      <c r="F19" s="23"/>
    </row>
    <row r="20" spans="1:6">
      <c r="A20" s="27"/>
      <c r="B20" s="125" t="s">
        <v>85</v>
      </c>
      <c r="C20" s="124"/>
      <c r="D20" s="124"/>
      <c r="E20" s="124"/>
      <c r="F20" s="25">
        <f>F4-F18</f>
        <v>4336985.78</v>
      </c>
    </row>
    <row r="21" spans="1:6">
      <c r="A21" s="24"/>
      <c r="B21" s="24"/>
      <c r="C21" s="24"/>
      <c r="D21" s="24"/>
      <c r="E21" s="23"/>
      <c r="F21" s="23"/>
    </row>
    <row r="22" spans="1:6">
      <c r="A22" s="22"/>
      <c r="B22" s="22" t="s">
        <v>84</v>
      </c>
      <c r="C22" s="22"/>
      <c r="D22" s="22"/>
      <c r="E22" s="21"/>
      <c r="F22" s="21"/>
    </row>
    <row r="23" spans="1:6">
      <c r="A23" s="22"/>
      <c r="B23" s="22" t="s">
        <v>83</v>
      </c>
      <c r="C23" s="22"/>
      <c r="D23" s="22"/>
      <c r="E23" s="21"/>
      <c r="F23" s="21"/>
    </row>
  </sheetData>
  <mergeCells count="5">
    <mergeCell ref="B1:F1"/>
    <mergeCell ref="B2:F2"/>
    <mergeCell ref="B3:F3"/>
    <mergeCell ref="B4:E4"/>
    <mergeCell ref="B20:E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048F-5F49-48CB-B617-D732170DEF7C}">
  <dimension ref="A1:H30"/>
  <sheetViews>
    <sheetView topLeftCell="A7" workbookViewId="0">
      <selection activeCell="E15" sqref="E15"/>
    </sheetView>
  </sheetViews>
  <sheetFormatPr defaultColWidth="8.85546875" defaultRowHeight="15"/>
  <cols>
    <col min="1" max="1" width="32.42578125" customWidth="1"/>
    <col min="2" max="2" width="29.85546875" customWidth="1"/>
    <col min="3" max="3" width="32" customWidth="1"/>
    <col min="4" max="4" width="18.42578125" customWidth="1"/>
    <col min="5" max="5" width="14.140625" customWidth="1"/>
  </cols>
  <sheetData>
    <row r="1" spans="1:4">
      <c r="A1" s="1" t="s">
        <v>0</v>
      </c>
      <c r="B1" s="1" t="s">
        <v>1</v>
      </c>
      <c r="C1" s="1" t="s">
        <v>2</v>
      </c>
    </row>
    <row r="2" spans="1:4">
      <c r="A2" t="s">
        <v>106</v>
      </c>
      <c r="B2" t="s">
        <v>107</v>
      </c>
      <c r="C2" s="4">
        <v>341697</v>
      </c>
    </row>
    <row r="3" spans="1:4">
      <c r="A3" t="s">
        <v>3</v>
      </c>
      <c r="B3" t="s">
        <v>4</v>
      </c>
      <c r="C3" s="10">
        <v>74197.3</v>
      </c>
    </row>
    <row r="4" spans="1:4">
      <c r="A4" t="s">
        <v>3</v>
      </c>
      <c r="B4" t="s">
        <v>5</v>
      </c>
      <c r="C4" s="4">
        <v>30000</v>
      </c>
    </row>
    <row r="5" spans="1:4">
      <c r="A5" t="s">
        <v>3</v>
      </c>
      <c r="B5" t="s">
        <v>43</v>
      </c>
      <c r="C5" s="38">
        <v>1000000</v>
      </c>
    </row>
    <row r="6" spans="1:4">
      <c r="A6" t="s">
        <v>3</v>
      </c>
      <c r="B6" t="s">
        <v>39</v>
      </c>
      <c r="C6" s="4">
        <v>188506</v>
      </c>
    </row>
    <row r="7" spans="1:4">
      <c r="A7" t="s">
        <v>8</v>
      </c>
      <c r="B7" t="s">
        <v>9</v>
      </c>
      <c r="C7" s="4">
        <v>10000</v>
      </c>
    </row>
    <row r="8" spans="1:4">
      <c r="A8" t="s">
        <v>8</v>
      </c>
      <c r="B8" t="s">
        <v>10</v>
      </c>
      <c r="C8" s="4">
        <v>350000</v>
      </c>
    </row>
    <row r="9" spans="1:4">
      <c r="A9" t="s">
        <v>8</v>
      </c>
      <c r="B9" t="s">
        <v>12</v>
      </c>
      <c r="C9" s="4">
        <v>44500</v>
      </c>
    </row>
    <row r="10" spans="1:4">
      <c r="A10" t="s">
        <v>17</v>
      </c>
      <c r="B10" t="s">
        <v>18</v>
      </c>
      <c r="C10" s="4">
        <v>63000</v>
      </c>
    </row>
    <row r="11" spans="1:4">
      <c r="A11" t="s">
        <v>17</v>
      </c>
      <c r="B11" t="s">
        <v>24</v>
      </c>
      <c r="C11" s="4">
        <v>42681</v>
      </c>
    </row>
    <row r="12" spans="1:4">
      <c r="A12" t="s">
        <v>17</v>
      </c>
      <c r="B12" t="s">
        <v>32</v>
      </c>
      <c r="C12" s="4">
        <v>44020</v>
      </c>
    </row>
    <row r="13" spans="1:4">
      <c r="A13" t="s">
        <v>6</v>
      </c>
      <c r="B13" s="20" t="s">
        <v>21</v>
      </c>
      <c r="C13" s="4">
        <v>48000</v>
      </c>
    </row>
    <row r="14" spans="1:4">
      <c r="A14" t="s">
        <v>3</v>
      </c>
      <c r="B14" s="20" t="s">
        <v>80</v>
      </c>
      <c r="C14" s="3">
        <v>132320</v>
      </c>
    </row>
    <row r="15" spans="1:4">
      <c r="A15" t="s">
        <v>3</v>
      </c>
      <c r="B15" s="20" t="s">
        <v>81</v>
      </c>
      <c r="C15" s="2">
        <v>179770.85</v>
      </c>
    </row>
    <row r="16" spans="1:4">
      <c r="A16" t="s">
        <v>8</v>
      </c>
      <c r="B16" s="20" t="s">
        <v>82</v>
      </c>
      <c r="C16" s="3">
        <v>250724</v>
      </c>
      <c r="D16" s="11"/>
    </row>
    <row r="17" spans="1:8">
      <c r="A17" t="s">
        <v>13</v>
      </c>
      <c r="B17" s="20" t="s">
        <v>14</v>
      </c>
      <c r="C17" s="3">
        <v>228000</v>
      </c>
      <c r="D17" s="13"/>
    </row>
    <row r="18" spans="1:8">
      <c r="A18" t="s">
        <v>52</v>
      </c>
      <c r="B18" s="20" t="s">
        <v>28</v>
      </c>
      <c r="C18" s="3">
        <v>250000</v>
      </c>
    </row>
    <row r="20" spans="1:8">
      <c r="A20" t="s">
        <v>3</v>
      </c>
      <c r="B20" t="s">
        <v>42</v>
      </c>
      <c r="C20" s="3">
        <v>300000</v>
      </c>
    </row>
    <row r="21" spans="1:8">
      <c r="A21" t="s">
        <v>17</v>
      </c>
      <c r="B21" t="s">
        <v>19</v>
      </c>
      <c r="C21" s="3">
        <v>500000</v>
      </c>
    </row>
    <row r="22" spans="1:8">
      <c r="A22" t="s">
        <v>3</v>
      </c>
      <c r="B22" t="s">
        <v>109</v>
      </c>
      <c r="C22" s="3">
        <v>110000</v>
      </c>
    </row>
    <row r="23" spans="1:8">
      <c r="A23" t="s">
        <v>6</v>
      </c>
      <c r="B23" t="s">
        <v>53</v>
      </c>
      <c r="C23" s="3">
        <v>40000</v>
      </c>
      <c r="D23" s="11"/>
    </row>
    <row r="24" spans="1:8">
      <c r="C24" s="3"/>
      <c r="D24" s="11"/>
    </row>
    <row r="25" spans="1:8">
      <c r="B25" t="s">
        <v>7</v>
      </c>
      <c r="C25" s="3">
        <f>SUM(C2:C23)</f>
        <v>4227416.1500000004</v>
      </c>
      <c r="D25" s="11"/>
      <c r="G25" s="3"/>
      <c r="H25" s="11"/>
    </row>
    <row r="29" spans="1:8">
      <c r="A29" t="s">
        <v>108</v>
      </c>
    </row>
    <row r="30" spans="1:8">
      <c r="A30"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44600-CC5C-FA48-BD85-3A37D02066E8}">
  <dimension ref="A1:B23"/>
  <sheetViews>
    <sheetView zoomScale="150" zoomScaleNormal="150" workbookViewId="0">
      <selection activeCell="A22" sqref="A22"/>
    </sheetView>
  </sheetViews>
  <sheetFormatPr defaultColWidth="11.42578125" defaultRowHeight="15"/>
  <cols>
    <col min="1" max="1" width="108.7109375" customWidth="1"/>
  </cols>
  <sheetData>
    <row r="1" spans="1:2" s="45" customFormat="1" ht="255">
      <c r="A1" s="121" t="s">
        <v>176</v>
      </c>
    </row>
    <row r="2" spans="1:2" s="45" customFormat="1"/>
    <row r="3" spans="1:2" s="45" customFormat="1" ht="15.75" thickBot="1"/>
    <row r="4" spans="1:2" ht="16.5" thickBot="1">
      <c r="A4" s="112" t="s">
        <v>155</v>
      </c>
      <c r="B4" s="113" t="s">
        <v>156</v>
      </c>
    </row>
    <row r="5" spans="1:2" ht="16.5" thickBot="1">
      <c r="A5" s="114" t="s">
        <v>157</v>
      </c>
      <c r="B5" s="126" t="s">
        <v>158</v>
      </c>
    </row>
    <row r="6" spans="1:2" ht="16.5" thickBot="1">
      <c r="A6" s="114" t="s">
        <v>159</v>
      </c>
      <c r="B6" s="127"/>
    </row>
    <row r="7" spans="1:2" ht="16.5" thickBot="1">
      <c r="A7" s="114" t="s">
        <v>160</v>
      </c>
      <c r="B7" s="127"/>
    </row>
    <row r="8" spans="1:2" ht="15.75">
      <c r="A8" s="115" t="s">
        <v>161</v>
      </c>
      <c r="B8" s="127"/>
    </row>
    <row r="9" spans="1:2" ht="15.75">
      <c r="A9" s="116" t="s">
        <v>165</v>
      </c>
      <c r="B9" s="127"/>
    </row>
    <row r="10" spans="1:2" ht="31.5">
      <c r="A10" s="116" t="s">
        <v>166</v>
      </c>
      <c r="B10" s="127"/>
    </row>
    <row r="11" spans="1:2" ht="15.75">
      <c r="A11" s="116" t="s">
        <v>167</v>
      </c>
      <c r="B11" s="127"/>
    </row>
    <row r="12" spans="1:2" ht="15.75">
      <c r="A12" s="116" t="s">
        <v>168</v>
      </c>
      <c r="B12" s="127"/>
    </row>
    <row r="13" spans="1:2" ht="16.5" thickBot="1">
      <c r="A13" s="117" t="s">
        <v>169</v>
      </c>
      <c r="B13" s="127"/>
    </row>
    <row r="14" spans="1:2" ht="15.75">
      <c r="A14" s="115" t="s">
        <v>162</v>
      </c>
      <c r="B14" s="127"/>
    </row>
    <row r="15" spans="1:2" ht="15.75">
      <c r="A15" s="116" t="s">
        <v>170</v>
      </c>
      <c r="B15" s="127"/>
    </row>
    <row r="16" spans="1:2" ht="31.5">
      <c r="A16" s="116" t="s">
        <v>171</v>
      </c>
      <c r="B16" s="127"/>
    </row>
    <row r="17" spans="1:2" ht="32.25" thickBot="1">
      <c r="A17" s="117" t="s">
        <v>172</v>
      </c>
      <c r="B17" s="128"/>
    </row>
    <row r="18" spans="1:2" ht="16.5" thickBot="1">
      <c r="A18" s="118" t="s">
        <v>139</v>
      </c>
      <c r="B18" s="119" t="s">
        <v>163</v>
      </c>
    </row>
    <row r="19" spans="1:2" ht="32.25" thickBot="1">
      <c r="A19" s="117" t="s">
        <v>173</v>
      </c>
      <c r="B19" s="120" t="s">
        <v>164</v>
      </c>
    </row>
    <row r="20" spans="1:2" ht="32.25" thickBot="1">
      <c r="A20" s="117" t="s">
        <v>174</v>
      </c>
      <c r="B20" s="120" t="s">
        <v>164</v>
      </c>
    </row>
    <row r="21" spans="1:2" ht="15.75">
      <c r="A21" s="110"/>
      <c r="B21" s="109"/>
    </row>
    <row r="22" spans="1:2" ht="15.75">
      <c r="A22" s="111"/>
      <c r="B22" s="109"/>
    </row>
    <row r="23" spans="1:2" ht="15.75">
      <c r="A23" s="111"/>
      <c r="B23" s="109"/>
    </row>
  </sheetData>
  <mergeCells count="1">
    <mergeCell ref="B5:B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816A-685C-EF46-AEDA-F51255024629}">
  <dimension ref="A1:AD63"/>
  <sheetViews>
    <sheetView tabSelected="1" zoomScale="120" zoomScaleNormal="120" workbookViewId="0">
      <selection activeCell="D8" sqref="D8"/>
    </sheetView>
  </sheetViews>
  <sheetFormatPr defaultColWidth="8.85546875" defaultRowHeight="15"/>
  <cols>
    <col min="1" max="1" width="22.140625" style="44" customWidth="1"/>
    <col min="2" max="2" width="25.42578125" style="44" customWidth="1"/>
    <col min="3" max="3" width="18.140625" style="44" customWidth="1"/>
    <col min="4" max="4" width="17.28515625" style="44" customWidth="1"/>
    <col min="5" max="11" width="6.28515625" style="81" customWidth="1"/>
    <col min="12" max="12" width="6.85546875" style="81" customWidth="1"/>
    <col min="13" max="19" width="7.140625" style="81" customWidth="1"/>
    <col min="20" max="20" width="43.28515625" style="81" customWidth="1"/>
    <col min="21" max="21" width="31.42578125" style="44" customWidth="1"/>
    <col min="22" max="22" width="32.28515625" style="44" customWidth="1"/>
    <col min="23" max="23" width="28.42578125" style="44" customWidth="1"/>
    <col min="24" max="24" width="34.42578125" style="44" customWidth="1"/>
    <col min="25" max="25" width="28.140625" style="44" customWidth="1"/>
    <col min="26" max="26" width="14.42578125" style="44" customWidth="1"/>
    <col min="27" max="27" width="64.28515625" style="44" bestFit="1" customWidth="1"/>
    <col min="28" max="16384" width="8.85546875" style="44"/>
  </cols>
  <sheetData>
    <row r="1" spans="1:30" s="81" customFormat="1" ht="63.95" customHeight="1">
      <c r="A1" s="129" t="s">
        <v>0</v>
      </c>
      <c r="B1" s="129" t="s">
        <v>1</v>
      </c>
      <c r="C1" s="129" t="s">
        <v>2</v>
      </c>
      <c r="D1" s="138" t="s">
        <v>138</v>
      </c>
      <c r="E1" s="131" t="s">
        <v>147</v>
      </c>
      <c r="F1" s="132"/>
      <c r="G1" s="132"/>
      <c r="H1" s="132"/>
      <c r="I1" s="132"/>
      <c r="J1" s="132"/>
      <c r="K1" s="133"/>
      <c r="L1" s="131" t="s">
        <v>139</v>
      </c>
      <c r="M1" s="132"/>
      <c r="N1" s="132"/>
      <c r="O1" s="132"/>
      <c r="P1" s="132"/>
      <c r="Q1" s="132"/>
      <c r="R1" s="133"/>
      <c r="S1" s="91" t="s">
        <v>152</v>
      </c>
      <c r="T1" s="129" t="s">
        <v>128</v>
      </c>
      <c r="U1" s="129" t="s">
        <v>124</v>
      </c>
      <c r="V1" s="129" t="s">
        <v>125</v>
      </c>
      <c r="W1" s="129" t="s">
        <v>126</v>
      </c>
      <c r="X1" s="136" t="s">
        <v>127</v>
      </c>
      <c r="Y1" s="134" t="s">
        <v>135</v>
      </c>
      <c r="Z1" s="129" t="s">
        <v>133</v>
      </c>
      <c r="AA1" s="129" t="s">
        <v>30</v>
      </c>
      <c r="AB1" s="80"/>
      <c r="AC1" s="80"/>
      <c r="AD1" s="80"/>
    </row>
    <row r="2" spans="1:30" s="81" customFormat="1" ht="20.100000000000001" customHeight="1">
      <c r="A2" s="130"/>
      <c r="B2" s="130"/>
      <c r="C2" s="130"/>
      <c r="D2" s="139"/>
      <c r="E2" s="87" t="s">
        <v>140</v>
      </c>
      <c r="F2" s="87" t="s">
        <v>141</v>
      </c>
      <c r="G2" s="87" t="s">
        <v>142</v>
      </c>
      <c r="H2" s="87" t="s">
        <v>143</v>
      </c>
      <c r="I2" s="87" t="s">
        <v>144</v>
      </c>
      <c r="J2" s="87" t="s">
        <v>145</v>
      </c>
      <c r="K2" s="87" t="s">
        <v>146</v>
      </c>
      <c r="L2" s="87" t="s">
        <v>140</v>
      </c>
      <c r="M2" s="87" t="s">
        <v>141</v>
      </c>
      <c r="N2" s="87" t="s">
        <v>142</v>
      </c>
      <c r="O2" s="87" t="s">
        <v>143</v>
      </c>
      <c r="P2" s="87" t="s">
        <v>144</v>
      </c>
      <c r="Q2" s="87" t="s">
        <v>145</v>
      </c>
      <c r="R2" s="87" t="s">
        <v>146</v>
      </c>
      <c r="S2" s="92" t="s">
        <v>153</v>
      </c>
      <c r="T2" s="130"/>
      <c r="U2" s="130"/>
      <c r="V2" s="130"/>
      <c r="W2" s="130"/>
      <c r="X2" s="137"/>
      <c r="Y2" s="135"/>
      <c r="Z2" s="130"/>
      <c r="AA2" s="130"/>
      <c r="AB2" s="80"/>
      <c r="AC2" s="80"/>
      <c r="AD2" s="80"/>
    </row>
    <row r="3" spans="1:30">
      <c r="A3" s="47" t="s">
        <v>46</v>
      </c>
      <c r="B3" s="47" t="s">
        <v>47</v>
      </c>
      <c r="C3" s="48">
        <v>17918</v>
      </c>
      <c r="D3" s="122" t="s">
        <v>175</v>
      </c>
      <c r="E3" s="108" t="s">
        <v>154</v>
      </c>
      <c r="F3" s="108" t="s">
        <v>154</v>
      </c>
      <c r="G3" s="108" t="s">
        <v>154</v>
      </c>
      <c r="H3" s="108" t="s">
        <v>154</v>
      </c>
      <c r="I3" s="108" t="s">
        <v>154</v>
      </c>
      <c r="J3" s="108" t="s">
        <v>154</v>
      </c>
      <c r="K3" s="108" t="s">
        <v>154</v>
      </c>
      <c r="L3" s="108">
        <f>7+8</f>
        <v>15</v>
      </c>
      <c r="M3" s="108">
        <f>8+8</f>
        <v>16</v>
      </c>
      <c r="N3" s="108">
        <f>7+9</f>
        <v>16</v>
      </c>
      <c r="O3" s="108">
        <f>6+6</f>
        <v>12</v>
      </c>
      <c r="P3" s="108">
        <f>9+7</f>
        <v>16</v>
      </c>
      <c r="Q3" s="108">
        <f>6+6</f>
        <v>12</v>
      </c>
      <c r="R3" s="108">
        <f>8+6</f>
        <v>14</v>
      </c>
      <c r="S3" s="107">
        <f>AVERAGE(L3:R3)</f>
        <v>14.428571428571429</v>
      </c>
      <c r="T3" s="88"/>
      <c r="U3" s="54"/>
      <c r="V3" s="54"/>
      <c r="W3" s="54"/>
      <c r="X3" s="62"/>
      <c r="Y3" s="61"/>
      <c r="Z3" s="47"/>
      <c r="AA3" s="47" t="s">
        <v>71</v>
      </c>
      <c r="AB3" s="47"/>
      <c r="AC3" s="47"/>
      <c r="AD3" s="47"/>
    </row>
    <row r="4" spans="1:30">
      <c r="A4" s="47" t="s">
        <v>15</v>
      </c>
      <c r="B4" s="47" t="s">
        <v>37</v>
      </c>
      <c r="C4" s="47"/>
      <c r="D4" s="47"/>
      <c r="E4" s="108"/>
      <c r="F4" s="108"/>
      <c r="G4" s="108"/>
      <c r="H4" s="108"/>
      <c r="I4" s="108"/>
      <c r="J4" s="108"/>
      <c r="K4" s="108"/>
      <c r="L4" s="108"/>
      <c r="M4" s="108"/>
      <c r="N4" s="108"/>
      <c r="O4" s="108"/>
      <c r="P4" s="108"/>
      <c r="Q4" s="108"/>
      <c r="R4" s="108"/>
      <c r="S4" s="107"/>
      <c r="T4" s="88"/>
      <c r="U4" s="55"/>
      <c r="V4" s="55"/>
      <c r="W4" s="55"/>
      <c r="X4" s="70"/>
      <c r="Y4" s="63"/>
      <c r="Z4" s="48">
        <v>68715</v>
      </c>
      <c r="AA4" s="47" t="s">
        <v>38</v>
      </c>
      <c r="AB4" s="47"/>
      <c r="AC4" s="47"/>
      <c r="AD4" s="47"/>
    </row>
    <row r="5" spans="1:30">
      <c r="A5" s="47" t="s">
        <v>6</v>
      </c>
      <c r="B5" s="47" t="s">
        <v>31</v>
      </c>
      <c r="C5" s="48">
        <v>190000</v>
      </c>
      <c r="D5" s="48"/>
      <c r="E5" s="108"/>
      <c r="F5" s="108"/>
      <c r="G5" s="108"/>
      <c r="H5" s="108"/>
      <c r="I5" s="108"/>
      <c r="J5" s="108"/>
      <c r="K5" s="108"/>
      <c r="L5" s="108"/>
      <c r="M5" s="108"/>
      <c r="N5" s="108"/>
      <c r="O5" s="108"/>
      <c r="P5" s="108"/>
      <c r="Q5" s="108"/>
      <c r="R5" s="108"/>
      <c r="S5" s="107"/>
      <c r="T5" s="88"/>
      <c r="U5" s="54"/>
      <c r="V5" s="54"/>
      <c r="W5" s="54"/>
      <c r="X5" s="62"/>
      <c r="Y5" s="64" t="s">
        <v>44</v>
      </c>
      <c r="Z5" s="47"/>
      <c r="AA5" s="47" t="s">
        <v>77</v>
      </c>
      <c r="AB5" s="47"/>
      <c r="AC5" s="47"/>
      <c r="AD5" s="47"/>
    </row>
    <row r="6" spans="1:30">
      <c r="A6" s="47" t="s">
        <v>6</v>
      </c>
      <c r="B6" s="47" t="s">
        <v>20</v>
      </c>
      <c r="C6" s="48">
        <v>143695</v>
      </c>
      <c r="D6" s="48"/>
      <c r="E6" s="108"/>
      <c r="F6" s="108"/>
      <c r="G6" s="108"/>
      <c r="H6" s="108"/>
      <c r="I6" s="108"/>
      <c r="J6" s="108"/>
      <c r="K6" s="108"/>
      <c r="L6" s="108"/>
      <c r="M6" s="108"/>
      <c r="N6" s="108"/>
      <c r="O6" s="108"/>
      <c r="P6" s="108"/>
      <c r="Q6" s="108"/>
      <c r="R6" s="108"/>
      <c r="S6" s="107"/>
      <c r="T6" s="88"/>
      <c r="U6" s="54"/>
      <c r="V6" s="54"/>
      <c r="W6" s="54"/>
      <c r="X6" s="62"/>
      <c r="Y6" s="65"/>
      <c r="Z6" s="47"/>
      <c r="AA6" s="47" t="s">
        <v>48</v>
      </c>
      <c r="AB6" s="47"/>
      <c r="AC6" s="47"/>
      <c r="AD6" s="47"/>
    </row>
    <row r="7" spans="1:30">
      <c r="A7" s="47" t="s">
        <v>6</v>
      </c>
      <c r="B7" s="47" t="s">
        <v>54</v>
      </c>
      <c r="C7" s="48">
        <v>37500</v>
      </c>
      <c r="D7" s="48"/>
      <c r="E7" s="108"/>
      <c r="F7" s="108"/>
      <c r="G7" s="108"/>
      <c r="H7" s="108"/>
      <c r="I7" s="108"/>
      <c r="J7" s="108"/>
      <c r="K7" s="108"/>
      <c r="L7" s="108"/>
      <c r="M7" s="108"/>
      <c r="N7" s="108"/>
      <c r="O7" s="108"/>
      <c r="P7" s="108"/>
      <c r="Q7" s="108"/>
      <c r="R7" s="108"/>
      <c r="S7" s="107"/>
      <c r="T7" s="88"/>
      <c r="U7" s="54"/>
      <c r="V7" s="54"/>
      <c r="W7" s="54"/>
      <c r="X7" s="62"/>
      <c r="Y7" s="66"/>
      <c r="Z7" s="47"/>
      <c r="AA7" s="47" t="s">
        <v>50</v>
      </c>
      <c r="AB7" s="47"/>
      <c r="AC7" s="47"/>
      <c r="AD7" s="47"/>
    </row>
    <row r="8" spans="1:30">
      <c r="A8" s="47" t="s">
        <v>6</v>
      </c>
      <c r="B8" s="47" t="s">
        <v>53</v>
      </c>
      <c r="C8" s="48">
        <v>40000</v>
      </c>
      <c r="D8" s="48"/>
      <c r="E8" s="108"/>
      <c r="F8" s="108"/>
      <c r="G8" s="108"/>
      <c r="H8" s="108"/>
      <c r="I8" s="108"/>
      <c r="J8" s="108"/>
      <c r="K8" s="108"/>
      <c r="L8" s="108"/>
      <c r="M8" s="108"/>
      <c r="N8" s="108"/>
      <c r="O8" s="108"/>
      <c r="P8" s="108"/>
      <c r="Q8" s="108"/>
      <c r="R8" s="108"/>
      <c r="S8" s="107"/>
      <c r="T8" s="88"/>
      <c r="U8" s="54"/>
      <c r="V8" s="54"/>
      <c r="W8" s="54"/>
      <c r="X8" s="62"/>
      <c r="Y8" s="67" t="s">
        <v>33</v>
      </c>
      <c r="Z8" s="49"/>
      <c r="AA8" s="47" t="s">
        <v>55</v>
      </c>
      <c r="AB8" s="47"/>
      <c r="AC8" s="47"/>
      <c r="AD8" s="47"/>
    </row>
    <row r="9" spans="1:30">
      <c r="A9" s="47" t="s">
        <v>3</v>
      </c>
      <c r="B9" s="47" t="s">
        <v>42</v>
      </c>
      <c r="C9" s="48">
        <v>300000</v>
      </c>
      <c r="D9" s="48"/>
      <c r="E9" s="108"/>
      <c r="F9" s="108"/>
      <c r="G9" s="108"/>
      <c r="H9" s="108"/>
      <c r="I9" s="108"/>
      <c r="J9" s="108"/>
      <c r="K9" s="108"/>
      <c r="L9" s="108"/>
      <c r="M9" s="108"/>
      <c r="N9" s="108"/>
      <c r="O9" s="108"/>
      <c r="P9" s="108"/>
      <c r="Q9" s="108"/>
      <c r="R9" s="108"/>
      <c r="S9" s="107"/>
      <c r="T9" s="88"/>
      <c r="U9" s="54"/>
      <c r="V9" s="54"/>
      <c r="W9" s="54"/>
      <c r="X9" s="62"/>
      <c r="Y9" s="68" t="s">
        <v>45</v>
      </c>
      <c r="Z9" s="47"/>
      <c r="AA9" s="47" t="s">
        <v>41</v>
      </c>
      <c r="AB9" s="47"/>
      <c r="AC9" s="47"/>
      <c r="AD9" s="47"/>
    </row>
    <row r="10" spans="1:30">
      <c r="A10" s="47" t="s">
        <v>3</v>
      </c>
      <c r="B10" s="50" t="s">
        <v>80</v>
      </c>
      <c r="C10" s="48">
        <v>132320</v>
      </c>
      <c r="D10" s="48"/>
      <c r="E10" s="108"/>
      <c r="F10" s="108"/>
      <c r="G10" s="108"/>
      <c r="H10" s="108"/>
      <c r="I10" s="108"/>
      <c r="J10" s="108"/>
      <c r="K10" s="108"/>
      <c r="L10" s="108"/>
      <c r="M10" s="108"/>
      <c r="N10" s="108"/>
      <c r="O10" s="108"/>
      <c r="P10" s="108"/>
      <c r="Q10" s="108"/>
      <c r="R10" s="108"/>
      <c r="S10" s="107"/>
      <c r="T10" s="88"/>
      <c r="U10" s="54"/>
      <c r="V10" s="54"/>
      <c r="W10" s="54"/>
      <c r="X10" s="62"/>
      <c r="Y10" s="68" t="s">
        <v>45</v>
      </c>
      <c r="Z10" s="47"/>
      <c r="AA10" s="47" t="s">
        <v>113</v>
      </c>
      <c r="AB10" s="47"/>
      <c r="AC10" s="47"/>
      <c r="AD10" s="47"/>
    </row>
    <row r="11" spans="1:30">
      <c r="A11" s="47" t="s">
        <v>3</v>
      </c>
      <c r="B11" s="50" t="s">
        <v>81</v>
      </c>
      <c r="C11" s="51">
        <v>179770.85</v>
      </c>
      <c r="D11" s="51"/>
      <c r="E11" s="108"/>
      <c r="F11" s="108"/>
      <c r="G11" s="108"/>
      <c r="H11" s="108"/>
      <c r="I11" s="108"/>
      <c r="J11" s="108"/>
      <c r="K11" s="108"/>
      <c r="L11" s="108"/>
      <c r="M11" s="108"/>
      <c r="N11" s="108"/>
      <c r="O11" s="108"/>
      <c r="P11" s="108"/>
      <c r="Q11" s="108"/>
      <c r="R11" s="108"/>
      <c r="S11" s="107"/>
      <c r="T11" s="88"/>
      <c r="U11" s="56"/>
      <c r="V11" s="56"/>
      <c r="W11" s="56"/>
      <c r="X11" s="71"/>
      <c r="Y11" s="65"/>
      <c r="Z11" s="47"/>
      <c r="AA11" s="47" t="s">
        <v>75</v>
      </c>
      <c r="AB11" s="47"/>
      <c r="AC11" s="47"/>
      <c r="AD11" s="47"/>
    </row>
    <row r="12" spans="1:30">
      <c r="A12" s="47" t="s">
        <v>3</v>
      </c>
      <c r="B12" s="52" t="s">
        <v>109</v>
      </c>
      <c r="C12" s="48">
        <v>116000</v>
      </c>
      <c r="D12" s="48"/>
      <c r="E12" s="108"/>
      <c r="F12" s="108"/>
      <c r="G12" s="108"/>
      <c r="H12" s="108"/>
      <c r="I12" s="108"/>
      <c r="J12" s="108"/>
      <c r="K12" s="108"/>
      <c r="L12" s="108"/>
      <c r="M12" s="108"/>
      <c r="N12" s="108"/>
      <c r="O12" s="108"/>
      <c r="P12" s="108"/>
      <c r="Q12" s="108"/>
      <c r="R12" s="108"/>
      <c r="S12" s="107"/>
      <c r="T12" s="88"/>
      <c r="U12" s="54"/>
      <c r="V12" s="54"/>
      <c r="W12" s="54"/>
      <c r="X12" s="62"/>
      <c r="Y12" s="69" t="s">
        <v>35</v>
      </c>
      <c r="Z12" s="53"/>
      <c r="AA12" s="47" t="s">
        <v>119</v>
      </c>
      <c r="AB12" s="47"/>
      <c r="AC12" s="47"/>
      <c r="AD12" s="47"/>
    </row>
    <row r="13" spans="1:30">
      <c r="A13" s="47" t="s">
        <v>25</v>
      </c>
      <c r="B13" s="47" t="s">
        <v>26</v>
      </c>
      <c r="C13" s="48">
        <v>141061</v>
      </c>
      <c r="D13" s="48"/>
      <c r="E13" s="108"/>
      <c r="F13" s="108"/>
      <c r="G13" s="108"/>
      <c r="H13" s="108"/>
      <c r="I13" s="108"/>
      <c r="J13" s="108"/>
      <c r="K13" s="108"/>
      <c r="L13" s="108"/>
      <c r="M13" s="108"/>
      <c r="N13" s="108"/>
      <c r="O13" s="108"/>
      <c r="P13" s="108"/>
      <c r="Q13" s="108"/>
      <c r="R13" s="108"/>
      <c r="S13" s="107"/>
      <c r="T13" s="88"/>
      <c r="U13" s="54"/>
      <c r="V13" s="54"/>
      <c r="W13" s="54"/>
      <c r="X13" s="62"/>
      <c r="Y13" s="65"/>
      <c r="Z13" s="47"/>
      <c r="AA13" s="47" t="s">
        <v>49</v>
      </c>
      <c r="AB13" s="47"/>
      <c r="AC13" s="47"/>
      <c r="AD13" s="47"/>
    </row>
    <row r="14" spans="1:30">
      <c r="A14" s="47" t="s">
        <v>8</v>
      </c>
      <c r="B14" s="47" t="s">
        <v>11</v>
      </c>
      <c r="C14" s="48">
        <v>124433</v>
      </c>
      <c r="D14" s="48"/>
      <c r="E14" s="108"/>
      <c r="F14" s="108"/>
      <c r="G14" s="108"/>
      <c r="H14" s="108"/>
      <c r="I14" s="108"/>
      <c r="J14" s="108"/>
      <c r="K14" s="108"/>
      <c r="L14" s="108"/>
      <c r="M14" s="108"/>
      <c r="N14" s="108"/>
      <c r="O14" s="108"/>
      <c r="P14" s="108"/>
      <c r="Q14" s="108"/>
      <c r="R14" s="108"/>
      <c r="S14" s="107"/>
      <c r="T14" s="88"/>
      <c r="U14" s="54"/>
      <c r="V14" s="54"/>
      <c r="W14" s="54"/>
      <c r="X14" s="62"/>
      <c r="Y14" s="67" t="s">
        <v>33</v>
      </c>
      <c r="Z14" s="47"/>
      <c r="AA14" s="47" t="s">
        <v>51</v>
      </c>
      <c r="AB14" s="47"/>
      <c r="AC14" s="47"/>
      <c r="AD14" s="47"/>
    </row>
    <row r="15" spans="1:30" ht="86.1" customHeight="1">
      <c r="A15" s="47" t="s">
        <v>8</v>
      </c>
      <c r="B15" s="50" t="s">
        <v>82</v>
      </c>
      <c r="C15" s="48">
        <v>250724</v>
      </c>
      <c r="D15" s="48"/>
      <c r="E15" s="108"/>
      <c r="F15" s="108"/>
      <c r="G15" s="108"/>
      <c r="H15" s="108"/>
      <c r="I15" s="108"/>
      <c r="J15" s="108"/>
      <c r="K15" s="108"/>
      <c r="L15" s="108"/>
      <c r="M15" s="108"/>
      <c r="N15" s="108"/>
      <c r="O15" s="108"/>
      <c r="P15" s="108"/>
      <c r="Q15" s="108"/>
      <c r="R15" s="108"/>
      <c r="S15" s="107"/>
      <c r="T15" s="88"/>
      <c r="U15" s="54" t="s">
        <v>129</v>
      </c>
      <c r="V15" s="54" t="s">
        <v>130</v>
      </c>
      <c r="W15" s="54" t="s">
        <v>131</v>
      </c>
      <c r="X15" s="62" t="s">
        <v>132</v>
      </c>
      <c r="Y15" s="64" t="s">
        <v>44</v>
      </c>
      <c r="Z15" s="47"/>
      <c r="AA15" s="47" t="s">
        <v>76</v>
      </c>
      <c r="AB15" s="47"/>
      <c r="AC15" s="47"/>
      <c r="AD15" s="47"/>
    </row>
    <row r="16" spans="1:30">
      <c r="A16" s="47" t="s">
        <v>13</v>
      </c>
      <c r="B16" s="50" t="s">
        <v>14</v>
      </c>
      <c r="C16" s="48">
        <v>228000</v>
      </c>
      <c r="D16" s="48"/>
      <c r="E16" s="108"/>
      <c r="F16" s="108"/>
      <c r="G16" s="108"/>
      <c r="H16" s="108"/>
      <c r="I16" s="108"/>
      <c r="J16" s="108"/>
      <c r="K16" s="108"/>
      <c r="L16" s="108"/>
      <c r="M16" s="108"/>
      <c r="N16" s="108"/>
      <c r="O16" s="108"/>
      <c r="P16" s="108"/>
      <c r="Q16" s="108"/>
      <c r="R16" s="108"/>
      <c r="S16" s="107"/>
      <c r="T16" s="88"/>
      <c r="U16" s="54"/>
      <c r="V16" s="54"/>
      <c r="W16" s="54"/>
      <c r="X16" s="62"/>
      <c r="Y16" s="68" t="s">
        <v>45</v>
      </c>
      <c r="Z16" s="47"/>
      <c r="AA16" s="47" t="s">
        <v>79</v>
      </c>
      <c r="AB16" s="47"/>
      <c r="AC16" s="47"/>
      <c r="AD16" s="47"/>
    </row>
    <row r="17" spans="1:30">
      <c r="A17" s="47" t="s">
        <v>52</v>
      </c>
      <c r="B17" s="50" t="s">
        <v>28</v>
      </c>
      <c r="C17" s="48">
        <v>250000</v>
      </c>
      <c r="D17" s="48"/>
      <c r="E17" s="108"/>
      <c r="F17" s="108"/>
      <c r="G17" s="108"/>
      <c r="H17" s="108"/>
      <c r="I17" s="108"/>
      <c r="J17" s="108"/>
      <c r="K17" s="108"/>
      <c r="L17" s="108"/>
      <c r="M17" s="108"/>
      <c r="N17" s="108"/>
      <c r="O17" s="108"/>
      <c r="P17" s="108"/>
      <c r="Q17" s="108"/>
      <c r="R17" s="108"/>
      <c r="S17" s="107"/>
      <c r="T17" s="88"/>
      <c r="U17" s="54"/>
      <c r="V17" s="54"/>
      <c r="W17" s="54"/>
      <c r="X17" s="62"/>
      <c r="Y17" s="65"/>
      <c r="Z17" s="47"/>
      <c r="AA17" s="47" t="s">
        <v>38</v>
      </c>
      <c r="AB17" s="47"/>
      <c r="AC17" s="47"/>
      <c r="AD17" s="47"/>
    </row>
    <row r="18" spans="1:30">
      <c r="A18" s="47" t="s">
        <v>17</v>
      </c>
      <c r="B18" s="47" t="s">
        <v>19</v>
      </c>
      <c r="C18" s="48">
        <v>500000</v>
      </c>
      <c r="D18" s="48"/>
      <c r="E18" s="108"/>
      <c r="F18" s="108"/>
      <c r="G18" s="108"/>
      <c r="H18" s="108"/>
      <c r="I18" s="108"/>
      <c r="J18" s="108"/>
      <c r="K18" s="108"/>
      <c r="L18" s="108"/>
      <c r="M18" s="108"/>
      <c r="N18" s="108"/>
      <c r="O18" s="108"/>
      <c r="P18" s="108"/>
      <c r="Q18" s="108"/>
      <c r="R18" s="108"/>
      <c r="S18" s="107"/>
      <c r="T18" s="88"/>
      <c r="U18" s="54"/>
      <c r="V18" s="54"/>
      <c r="W18" s="54"/>
      <c r="X18" s="62"/>
      <c r="Y18" s="68" t="s">
        <v>45</v>
      </c>
      <c r="Z18" s="47"/>
      <c r="AA18" s="47" t="s">
        <v>78</v>
      </c>
      <c r="AB18" s="47"/>
      <c r="AC18" s="47"/>
      <c r="AD18" s="47"/>
    </row>
    <row r="19" spans="1:30">
      <c r="A19" s="47" t="s">
        <v>56</v>
      </c>
      <c r="B19" s="47" t="s">
        <v>57</v>
      </c>
      <c r="C19" s="48"/>
      <c r="D19" s="48"/>
      <c r="E19" s="108"/>
      <c r="F19" s="108"/>
      <c r="G19" s="108"/>
      <c r="H19" s="108"/>
      <c r="I19" s="108"/>
      <c r="J19" s="108"/>
      <c r="K19" s="108"/>
      <c r="L19" s="108"/>
      <c r="M19" s="108"/>
      <c r="N19" s="108"/>
      <c r="O19" s="108"/>
      <c r="P19" s="108"/>
      <c r="Q19" s="108"/>
      <c r="R19" s="108"/>
      <c r="S19" s="107"/>
      <c r="T19" s="88"/>
      <c r="U19" s="54"/>
      <c r="V19" s="54"/>
      <c r="W19" s="54"/>
      <c r="X19" s="62"/>
      <c r="Y19" s="61"/>
      <c r="Z19" s="48">
        <v>23882</v>
      </c>
      <c r="AA19" s="47" t="s">
        <v>70</v>
      </c>
      <c r="AB19" s="47"/>
      <c r="AC19" s="47"/>
      <c r="AD19" s="47"/>
    </row>
    <row r="20" spans="1:30">
      <c r="A20" s="47" t="s">
        <v>8</v>
      </c>
      <c r="B20" s="47" t="s">
        <v>58</v>
      </c>
      <c r="C20" s="48"/>
      <c r="D20" s="48"/>
      <c r="E20" s="108"/>
      <c r="F20" s="108"/>
      <c r="G20" s="108"/>
      <c r="H20" s="108"/>
      <c r="I20" s="108"/>
      <c r="J20" s="108"/>
      <c r="K20" s="108"/>
      <c r="L20" s="108"/>
      <c r="M20" s="108"/>
      <c r="N20" s="108"/>
      <c r="O20" s="108"/>
      <c r="P20" s="108"/>
      <c r="Q20" s="108"/>
      <c r="R20" s="108"/>
      <c r="S20" s="107"/>
      <c r="T20" s="88"/>
      <c r="U20" s="54"/>
      <c r="V20" s="54"/>
      <c r="W20" s="54"/>
      <c r="X20" s="62"/>
      <c r="Y20" s="61"/>
      <c r="Z20" s="48">
        <v>99000</v>
      </c>
      <c r="AA20" s="47" t="s">
        <v>59</v>
      </c>
      <c r="AB20" s="47"/>
      <c r="AC20" s="47"/>
      <c r="AD20" s="47"/>
    </row>
    <row r="21" spans="1:30">
      <c r="A21" s="47" t="s">
        <v>61</v>
      </c>
      <c r="B21" s="47" t="s">
        <v>60</v>
      </c>
      <c r="C21" s="48"/>
      <c r="D21" s="48"/>
      <c r="E21" s="108"/>
      <c r="F21" s="108"/>
      <c r="G21" s="108"/>
      <c r="H21" s="108"/>
      <c r="I21" s="108"/>
      <c r="J21" s="108"/>
      <c r="K21" s="108"/>
      <c r="L21" s="108"/>
      <c r="M21" s="108"/>
      <c r="N21" s="108"/>
      <c r="O21" s="108"/>
      <c r="P21" s="108"/>
      <c r="Q21" s="108"/>
      <c r="R21" s="108"/>
      <c r="S21" s="107"/>
      <c r="T21" s="88"/>
      <c r="U21" s="54"/>
      <c r="V21" s="54"/>
      <c r="W21" s="54"/>
      <c r="X21" s="62"/>
      <c r="Y21" s="61"/>
      <c r="Z21" s="48">
        <v>150000</v>
      </c>
      <c r="AA21" s="47" t="s">
        <v>62</v>
      </c>
      <c r="AB21" s="47"/>
      <c r="AC21" s="47"/>
      <c r="AD21" s="47"/>
    </row>
    <row r="22" spans="1:30">
      <c r="A22" s="47" t="s">
        <v>61</v>
      </c>
      <c r="B22" s="47" t="s">
        <v>63</v>
      </c>
      <c r="C22" s="48"/>
      <c r="D22" s="48"/>
      <c r="E22" s="108"/>
      <c r="F22" s="108"/>
      <c r="G22" s="108"/>
      <c r="H22" s="108"/>
      <c r="I22" s="108"/>
      <c r="J22" s="108"/>
      <c r="K22" s="108"/>
      <c r="L22" s="108"/>
      <c r="M22" s="108"/>
      <c r="N22" s="108"/>
      <c r="O22" s="108"/>
      <c r="P22" s="108"/>
      <c r="Q22" s="108"/>
      <c r="R22" s="108"/>
      <c r="S22" s="107"/>
      <c r="T22" s="88"/>
      <c r="U22" s="54"/>
      <c r="V22" s="54"/>
      <c r="W22" s="54"/>
      <c r="X22" s="62"/>
      <c r="Y22" s="61"/>
      <c r="Z22" s="48">
        <v>350000</v>
      </c>
      <c r="AA22" s="47" t="s">
        <v>69</v>
      </c>
      <c r="AB22" s="47"/>
      <c r="AC22" s="47"/>
      <c r="AD22" s="47"/>
    </row>
    <row r="23" spans="1:30">
      <c r="A23" s="47" t="s">
        <v>61</v>
      </c>
      <c r="B23" s="47" t="s">
        <v>64</v>
      </c>
      <c r="C23" s="48"/>
      <c r="D23" s="48"/>
      <c r="E23" s="108"/>
      <c r="F23" s="108"/>
      <c r="G23" s="108"/>
      <c r="H23" s="108"/>
      <c r="I23" s="108"/>
      <c r="J23" s="108"/>
      <c r="K23" s="108"/>
      <c r="L23" s="108"/>
      <c r="M23" s="108"/>
      <c r="N23" s="108"/>
      <c r="O23" s="108"/>
      <c r="P23" s="108"/>
      <c r="Q23" s="108"/>
      <c r="R23" s="108"/>
      <c r="S23" s="107"/>
      <c r="T23" s="88"/>
      <c r="U23" s="54"/>
      <c r="V23" s="54"/>
      <c r="W23" s="54"/>
      <c r="X23" s="62"/>
      <c r="Y23" s="61"/>
      <c r="Z23" s="48">
        <v>53933</v>
      </c>
      <c r="AA23" s="47" t="s">
        <v>65</v>
      </c>
      <c r="AB23" s="47"/>
      <c r="AC23" s="47"/>
      <c r="AD23" s="47"/>
    </row>
    <row r="24" spans="1:30">
      <c r="A24" s="47" t="s">
        <v>66</v>
      </c>
      <c r="B24" s="47" t="s">
        <v>67</v>
      </c>
      <c r="C24" s="48"/>
      <c r="D24" s="48"/>
      <c r="E24" s="108"/>
      <c r="F24" s="108"/>
      <c r="G24" s="108"/>
      <c r="H24" s="108"/>
      <c r="I24" s="108"/>
      <c r="J24" s="108"/>
      <c r="K24" s="108"/>
      <c r="L24" s="108"/>
      <c r="M24" s="108"/>
      <c r="N24" s="108"/>
      <c r="O24" s="108"/>
      <c r="P24" s="108"/>
      <c r="Q24" s="108"/>
      <c r="R24" s="108"/>
      <c r="S24" s="107"/>
      <c r="T24" s="88"/>
      <c r="U24" s="54"/>
      <c r="V24" s="54"/>
      <c r="W24" s="54"/>
      <c r="X24" s="62"/>
      <c r="Y24" s="61"/>
      <c r="Z24" s="48">
        <v>120500</v>
      </c>
      <c r="AA24" s="47" t="s">
        <v>68</v>
      </c>
      <c r="AB24" s="47"/>
      <c r="AC24" s="47"/>
      <c r="AD24" s="47"/>
    </row>
    <row r="25" spans="1:30">
      <c r="A25" s="47" t="s">
        <v>72</v>
      </c>
      <c r="B25" s="93" t="s">
        <v>73</v>
      </c>
      <c r="C25" s="94"/>
      <c r="D25" s="48"/>
      <c r="E25" s="108"/>
      <c r="F25" s="108"/>
      <c r="G25" s="108"/>
      <c r="H25" s="108"/>
      <c r="I25" s="108"/>
      <c r="J25" s="108"/>
      <c r="K25" s="108"/>
      <c r="L25" s="108"/>
      <c r="M25" s="108"/>
      <c r="N25" s="108"/>
      <c r="O25" s="108"/>
      <c r="P25" s="108"/>
      <c r="Q25" s="108"/>
      <c r="R25" s="108"/>
      <c r="S25" s="107"/>
      <c r="T25" s="88"/>
      <c r="U25" s="54"/>
      <c r="V25" s="54"/>
      <c r="W25" s="54"/>
      <c r="X25" s="62"/>
      <c r="Y25" s="61"/>
      <c r="Z25" s="48"/>
      <c r="AA25" s="47" t="s">
        <v>74</v>
      </c>
      <c r="AB25" s="47"/>
      <c r="AC25" s="47"/>
      <c r="AD25" s="47"/>
    </row>
    <row r="26" spans="1:30" ht="19.5" thickBot="1">
      <c r="B26" s="106" t="s">
        <v>148</v>
      </c>
      <c r="C26" s="95">
        <f>SUM(C2:C25)</f>
        <v>2651421.85</v>
      </c>
      <c r="D26" s="3"/>
      <c r="E26" s="89"/>
      <c r="F26" s="89"/>
      <c r="G26" s="89"/>
      <c r="H26" s="89"/>
      <c r="I26" s="89"/>
      <c r="J26" s="89"/>
      <c r="K26" s="89"/>
      <c r="L26" s="89"/>
      <c r="M26" s="89"/>
      <c r="N26" s="89"/>
      <c r="O26" s="89"/>
      <c r="P26" s="89"/>
      <c r="Q26" s="89"/>
      <c r="R26" s="89"/>
      <c r="S26" s="89"/>
      <c r="T26" s="89"/>
      <c r="U26" s="3"/>
      <c r="V26" s="3"/>
      <c r="W26" s="3"/>
      <c r="X26" s="3"/>
      <c r="Y26" s="11"/>
    </row>
    <row r="27" spans="1:30" ht="19.5" thickBot="1">
      <c r="B27" s="45"/>
      <c r="C27" s="57" t="s">
        <v>148</v>
      </c>
      <c r="D27" s="58">
        <f>SUM(D3:D26)</f>
        <v>0</v>
      </c>
      <c r="E27" s="90"/>
      <c r="F27" s="90"/>
      <c r="G27" s="90"/>
      <c r="H27" s="90"/>
      <c r="I27" s="90"/>
      <c r="J27" s="90"/>
      <c r="K27" s="90"/>
      <c r="L27" s="90"/>
      <c r="M27" s="90"/>
      <c r="N27" s="90"/>
      <c r="O27" s="90"/>
      <c r="P27" s="90"/>
      <c r="Q27" s="90"/>
      <c r="R27" s="90"/>
      <c r="S27" s="90"/>
      <c r="T27" s="90"/>
      <c r="U27" s="46"/>
      <c r="V27" s="46"/>
      <c r="W27" s="46"/>
      <c r="X27" s="46"/>
    </row>
    <row r="28" spans="1:30" ht="19.5" thickBot="1">
      <c r="B28" s="45"/>
      <c r="C28" s="57" t="s">
        <v>122</v>
      </c>
      <c r="D28" s="58">
        <v>2236551.1799999997</v>
      </c>
      <c r="E28" s="90"/>
      <c r="F28" s="90"/>
      <c r="G28" s="90"/>
      <c r="H28" s="90"/>
      <c r="I28" s="90"/>
      <c r="J28" s="90"/>
      <c r="K28" s="90"/>
      <c r="L28" s="90"/>
      <c r="M28" s="90"/>
      <c r="N28" s="90"/>
      <c r="O28" s="90"/>
      <c r="P28" s="90"/>
      <c r="Q28" s="90"/>
      <c r="R28" s="90"/>
      <c r="S28" s="90"/>
      <c r="T28" s="90"/>
      <c r="U28" s="46"/>
      <c r="V28" s="46"/>
      <c r="W28" s="46"/>
      <c r="X28" s="46"/>
    </row>
    <row r="29" spans="1:30" s="96" customFormat="1" ht="57" thickBot="1">
      <c r="C29" s="98" t="s">
        <v>149</v>
      </c>
      <c r="D29" s="99">
        <f>D27+D28</f>
        <v>2236551.1799999997</v>
      </c>
      <c r="E29" s="100"/>
      <c r="F29" s="100"/>
      <c r="G29" s="100"/>
      <c r="H29" s="100"/>
      <c r="I29" s="100"/>
      <c r="J29" s="100"/>
      <c r="K29" s="100"/>
      <c r="L29" s="100"/>
      <c r="M29" s="100"/>
      <c r="N29" s="100"/>
      <c r="O29" s="100"/>
      <c r="P29" s="100"/>
      <c r="Q29" s="100"/>
      <c r="R29" s="100"/>
      <c r="S29" s="100"/>
      <c r="T29" s="100"/>
      <c r="U29" s="101"/>
      <c r="V29" s="101"/>
      <c r="W29" s="101"/>
      <c r="X29" s="101"/>
      <c r="Y29" s="102"/>
    </row>
    <row r="30" spans="1:30" s="96" customFormat="1" ht="19.5" thickBot="1">
      <c r="C30" s="97" t="s">
        <v>150</v>
      </c>
      <c r="D30" s="103">
        <v>4678682.78</v>
      </c>
      <c r="E30" s="104"/>
      <c r="F30" s="104"/>
      <c r="G30" s="104"/>
      <c r="H30" s="104"/>
      <c r="I30" s="104"/>
      <c r="J30" s="104"/>
      <c r="K30" s="104"/>
      <c r="L30" s="104"/>
      <c r="M30" s="104"/>
      <c r="N30" s="104"/>
      <c r="O30" s="104"/>
      <c r="P30" s="104"/>
      <c r="Q30" s="104"/>
      <c r="R30" s="104"/>
      <c r="S30" s="104"/>
      <c r="T30" s="104"/>
      <c r="U30" s="105"/>
      <c r="V30" s="105"/>
      <c r="W30" s="105"/>
      <c r="X30" s="105"/>
      <c r="Y30" s="5" t="s">
        <v>33</v>
      </c>
    </row>
    <row r="31" spans="1:30" s="96" customFormat="1" ht="38.25" thickBot="1">
      <c r="C31" s="98" t="s">
        <v>151</v>
      </c>
      <c r="D31" s="99">
        <f>D30-D29</f>
        <v>2442131.6000000006</v>
      </c>
      <c r="E31" s="100"/>
      <c r="F31" s="100"/>
      <c r="G31" s="100"/>
      <c r="H31" s="100"/>
      <c r="I31" s="100"/>
      <c r="J31" s="100"/>
      <c r="K31" s="100"/>
      <c r="L31" s="100"/>
      <c r="M31" s="100"/>
      <c r="N31" s="100"/>
      <c r="O31" s="100"/>
      <c r="P31" s="100"/>
      <c r="Q31" s="100"/>
      <c r="R31" s="100"/>
      <c r="S31" s="100"/>
      <c r="T31" s="100"/>
      <c r="U31" s="105"/>
      <c r="V31" s="105"/>
      <c r="W31" s="105"/>
      <c r="X31" s="101"/>
      <c r="Y31" s="7" t="s">
        <v>34</v>
      </c>
    </row>
    <row r="32" spans="1:30">
      <c r="U32" s="46"/>
      <c r="V32" s="46"/>
      <c r="W32" s="46"/>
      <c r="Y32" s="6" t="s">
        <v>35</v>
      </c>
    </row>
    <row r="33" spans="21:25">
      <c r="U33" s="46"/>
      <c r="V33" s="46"/>
      <c r="W33" s="46"/>
      <c r="Y33" s="8" t="s">
        <v>36</v>
      </c>
    </row>
    <row r="34" spans="21:25" ht="15" customHeight="1">
      <c r="U34" s="46"/>
      <c r="V34" s="46"/>
      <c r="W34" s="46"/>
      <c r="Y34" s="14" t="s">
        <v>44</v>
      </c>
    </row>
    <row r="35" spans="21:25">
      <c r="U35" s="46"/>
      <c r="V35" s="46"/>
      <c r="W35" s="46"/>
      <c r="Y35" s="16" t="s">
        <v>45</v>
      </c>
    </row>
    <row r="36" spans="21:25">
      <c r="U36" s="46"/>
      <c r="V36" s="46"/>
      <c r="W36" s="46"/>
    </row>
    <row r="37" spans="21:25">
      <c r="U37" s="46"/>
      <c r="V37" s="46"/>
      <c r="W37" s="46"/>
    </row>
    <row r="38" spans="21:25">
      <c r="U38" s="46"/>
      <c r="V38" s="46"/>
      <c r="W38" s="46"/>
    </row>
    <row r="39" spans="21:25">
      <c r="U39" s="46"/>
      <c r="V39" s="46"/>
      <c r="W39" s="46"/>
    </row>
    <row r="40" spans="21:25">
      <c r="U40" s="46"/>
      <c r="V40" s="46"/>
      <c r="W40" s="46"/>
    </row>
    <row r="41" spans="21:25" ht="15" customHeight="1">
      <c r="U41" s="46"/>
      <c r="V41" s="46"/>
      <c r="W41" s="46"/>
    </row>
    <row r="42" spans="21:25">
      <c r="U42" s="46"/>
      <c r="V42" s="46"/>
      <c r="W42" s="46"/>
    </row>
    <row r="43" spans="21:25">
      <c r="U43" s="46"/>
      <c r="V43" s="46"/>
      <c r="W43" s="46"/>
    </row>
    <row r="44" spans="21:25">
      <c r="U44" s="46"/>
      <c r="V44" s="46"/>
      <c r="W44" s="46"/>
    </row>
    <row r="45" spans="21:25">
      <c r="U45" s="46"/>
      <c r="V45" s="46"/>
      <c r="W45" s="46"/>
    </row>
    <row r="46" spans="21:25">
      <c r="U46" s="46"/>
      <c r="V46" s="46"/>
      <c r="W46" s="46"/>
    </row>
    <row r="47" spans="21:25">
      <c r="U47" s="46"/>
      <c r="V47" s="46"/>
      <c r="W47" s="46"/>
    </row>
    <row r="48" spans="21:25">
      <c r="U48" s="46"/>
      <c r="V48" s="46"/>
      <c r="W48" s="46"/>
    </row>
    <row r="49" spans="21:23">
      <c r="U49" s="46"/>
      <c r="V49" s="46"/>
      <c r="W49" s="46"/>
    </row>
    <row r="50" spans="21:23">
      <c r="U50" s="46"/>
      <c r="V50" s="46"/>
      <c r="W50" s="46"/>
    </row>
    <row r="51" spans="21:23">
      <c r="U51" s="46"/>
      <c r="V51" s="46"/>
      <c r="W51" s="46"/>
    </row>
    <row r="52" spans="21:23">
      <c r="U52" s="46"/>
      <c r="V52" s="46"/>
      <c r="W52" s="46"/>
    </row>
    <row r="53" spans="21:23">
      <c r="U53" s="46"/>
      <c r="V53" s="46"/>
      <c r="W53" s="46"/>
    </row>
    <row r="54" spans="21:23">
      <c r="U54" s="46"/>
      <c r="V54" s="46"/>
      <c r="W54" s="46"/>
    </row>
    <row r="55" spans="21:23">
      <c r="U55" s="46"/>
      <c r="V55" s="46"/>
      <c r="W55" s="46"/>
    </row>
    <row r="56" spans="21:23">
      <c r="U56" s="46"/>
      <c r="V56" s="46"/>
      <c r="W56" s="46"/>
    </row>
    <row r="57" spans="21:23">
      <c r="U57" s="46"/>
      <c r="V57" s="46"/>
      <c r="W57" s="46"/>
    </row>
    <row r="58" spans="21:23">
      <c r="U58" s="46"/>
      <c r="V58" s="46"/>
      <c r="W58" s="46"/>
    </row>
    <row r="59" spans="21:23">
      <c r="U59" s="46"/>
      <c r="V59" s="46"/>
      <c r="W59" s="46"/>
    </row>
    <row r="60" spans="21:23">
      <c r="U60" s="46"/>
      <c r="V60" s="46"/>
      <c r="W60" s="46"/>
    </row>
    <row r="61" spans="21:23">
      <c r="U61" s="46"/>
      <c r="V61" s="46"/>
      <c r="W61" s="46"/>
    </row>
    <row r="62" spans="21:23">
      <c r="U62" s="46"/>
      <c r="V62" s="46"/>
      <c r="W62" s="46"/>
    </row>
    <row r="63" spans="21:23">
      <c r="U63" s="46"/>
      <c r="V63" s="46"/>
      <c r="W63" s="46"/>
    </row>
  </sheetData>
  <mergeCells count="14">
    <mergeCell ref="E1:K1"/>
    <mergeCell ref="D1:D2"/>
    <mergeCell ref="A1:A2"/>
    <mergeCell ref="C1:C2"/>
    <mergeCell ref="B1:B2"/>
    <mergeCell ref="U1:U2"/>
    <mergeCell ref="L1:R1"/>
    <mergeCell ref="T1:T2"/>
    <mergeCell ref="AA1:AA2"/>
    <mergeCell ref="Z1:Z2"/>
    <mergeCell ref="Y1:Y2"/>
    <mergeCell ref="X1:X2"/>
    <mergeCell ref="W1:W2"/>
    <mergeCell ref="V1:V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2AF5F-2927-E94B-AB80-22D21951AE58}">
  <dimension ref="A1:H37"/>
  <sheetViews>
    <sheetView zoomScale="110" zoomScaleNormal="110" workbookViewId="0">
      <selection activeCell="F32" sqref="F32"/>
    </sheetView>
  </sheetViews>
  <sheetFormatPr defaultColWidth="8.85546875" defaultRowHeight="15"/>
  <cols>
    <col min="1" max="1" width="24.85546875" style="44" customWidth="1"/>
    <col min="2" max="2" width="31.85546875" style="44" customWidth="1"/>
    <col min="3" max="4" width="18.28515625" style="44" customWidth="1"/>
    <col min="5" max="5" width="14" style="44" customWidth="1"/>
    <col min="6" max="6" width="26.7109375" style="44" bestFit="1" customWidth="1"/>
    <col min="7" max="7" width="17.28515625" style="44" customWidth="1"/>
    <col min="8" max="8" width="64.42578125" style="44" bestFit="1" customWidth="1"/>
    <col min="9" max="16384" width="8.85546875" style="44"/>
  </cols>
  <sheetData>
    <row r="1" spans="1:8" ht="45">
      <c r="A1" s="84" t="s">
        <v>0</v>
      </c>
      <c r="B1" s="84" t="s">
        <v>1</v>
      </c>
      <c r="C1" s="84" t="s">
        <v>2</v>
      </c>
      <c r="D1" s="79" t="s">
        <v>136</v>
      </c>
      <c r="E1" s="85" t="s">
        <v>137</v>
      </c>
      <c r="F1" s="86" t="s">
        <v>135</v>
      </c>
      <c r="G1" s="84" t="s">
        <v>133</v>
      </c>
      <c r="H1" s="84" t="s">
        <v>30</v>
      </c>
    </row>
    <row r="2" spans="1:8">
      <c r="A2" s="47" t="s">
        <v>46</v>
      </c>
      <c r="B2" s="47" t="s">
        <v>47</v>
      </c>
      <c r="C2" s="48">
        <v>17918</v>
      </c>
      <c r="D2" s="48"/>
      <c r="E2" s="82"/>
      <c r="F2" s="61"/>
      <c r="G2" s="47"/>
      <c r="H2" s="47" t="s">
        <v>71</v>
      </c>
    </row>
    <row r="3" spans="1:8">
      <c r="A3" s="47" t="s">
        <v>15</v>
      </c>
      <c r="B3" s="47" t="s">
        <v>37</v>
      </c>
      <c r="C3" s="47"/>
      <c r="D3" s="47"/>
      <c r="E3" s="65"/>
      <c r="F3" s="63"/>
      <c r="G3" s="48">
        <v>68715</v>
      </c>
      <c r="H3" s="47" t="s">
        <v>38</v>
      </c>
    </row>
    <row r="4" spans="1:8">
      <c r="A4" s="47" t="s">
        <v>6</v>
      </c>
      <c r="B4" s="47" t="s">
        <v>31</v>
      </c>
      <c r="C4" s="48">
        <v>190000</v>
      </c>
      <c r="D4" s="48"/>
      <c r="E4" s="82"/>
      <c r="F4" s="64" t="s">
        <v>44</v>
      </c>
      <c r="G4" s="47"/>
      <c r="H4" s="47" t="s">
        <v>77</v>
      </c>
    </row>
    <row r="5" spans="1:8">
      <c r="A5" s="47" t="s">
        <v>6</v>
      </c>
      <c r="B5" s="47" t="s">
        <v>20</v>
      </c>
      <c r="C5" s="48">
        <v>143695</v>
      </c>
      <c r="D5" s="48"/>
      <c r="E5" s="82"/>
      <c r="F5" s="65"/>
      <c r="G5" s="47"/>
      <c r="H5" s="47" t="s">
        <v>48</v>
      </c>
    </row>
    <row r="6" spans="1:8">
      <c r="A6" s="47" t="s">
        <v>6</v>
      </c>
      <c r="B6" s="47" t="s">
        <v>54</v>
      </c>
      <c r="C6" s="48">
        <v>37500</v>
      </c>
      <c r="D6" s="48"/>
      <c r="E6" s="82"/>
      <c r="F6" s="66"/>
      <c r="G6" s="47"/>
      <c r="H6" s="47" t="s">
        <v>50</v>
      </c>
    </row>
    <row r="7" spans="1:8">
      <c r="A7" s="47" t="s">
        <v>6</v>
      </c>
      <c r="B7" s="47" t="s">
        <v>53</v>
      </c>
      <c r="C7" s="48">
        <v>40000</v>
      </c>
      <c r="D7" s="48"/>
      <c r="E7" s="82"/>
      <c r="F7" s="67" t="s">
        <v>33</v>
      </c>
      <c r="G7" s="49"/>
      <c r="H7" s="47" t="s">
        <v>55</v>
      </c>
    </row>
    <row r="8" spans="1:8">
      <c r="A8" s="47" t="s">
        <v>3</v>
      </c>
      <c r="B8" s="47" t="s">
        <v>42</v>
      </c>
      <c r="C8" s="48">
        <v>300000</v>
      </c>
      <c r="D8" s="48"/>
      <c r="E8" s="82"/>
      <c r="F8" s="68" t="s">
        <v>45</v>
      </c>
      <c r="G8" s="47"/>
      <c r="H8" s="47" t="s">
        <v>41</v>
      </c>
    </row>
    <row r="9" spans="1:8">
      <c r="A9" s="47" t="s">
        <v>3</v>
      </c>
      <c r="B9" s="50" t="s">
        <v>80</v>
      </c>
      <c r="C9" s="48">
        <v>132320</v>
      </c>
      <c r="D9" s="48"/>
      <c r="E9" s="82"/>
      <c r="F9" s="68" t="s">
        <v>45</v>
      </c>
      <c r="G9" s="47"/>
      <c r="H9" s="47" t="s">
        <v>113</v>
      </c>
    </row>
    <row r="10" spans="1:8">
      <c r="A10" s="47" t="s">
        <v>3</v>
      </c>
      <c r="B10" s="50" t="s">
        <v>81</v>
      </c>
      <c r="C10" s="51">
        <v>179770.85</v>
      </c>
      <c r="D10" s="51"/>
      <c r="E10" s="83"/>
      <c r="F10" s="65"/>
      <c r="G10" s="47"/>
      <c r="H10" s="47" t="s">
        <v>75</v>
      </c>
    </row>
    <row r="11" spans="1:8">
      <c r="A11" s="47" t="s">
        <v>3</v>
      </c>
      <c r="B11" s="52" t="s">
        <v>109</v>
      </c>
      <c r="C11" s="48">
        <v>116000</v>
      </c>
      <c r="D11" s="48"/>
      <c r="E11" s="82"/>
      <c r="F11" s="69" t="s">
        <v>35</v>
      </c>
      <c r="G11" s="53"/>
      <c r="H11" s="47" t="s">
        <v>119</v>
      </c>
    </row>
    <row r="12" spans="1:8">
      <c r="A12" s="47" t="s">
        <v>25</v>
      </c>
      <c r="B12" s="47" t="s">
        <v>26</v>
      </c>
      <c r="C12" s="48">
        <v>141061</v>
      </c>
      <c r="D12" s="48"/>
      <c r="E12" s="82"/>
      <c r="F12" s="65"/>
      <c r="G12" s="47"/>
      <c r="H12" s="47" t="s">
        <v>49</v>
      </c>
    </row>
    <row r="13" spans="1:8">
      <c r="A13" s="47" t="s">
        <v>8</v>
      </c>
      <c r="B13" s="47" t="s">
        <v>11</v>
      </c>
      <c r="C13" s="48">
        <v>124433</v>
      </c>
      <c r="D13" s="48"/>
      <c r="E13" s="82"/>
      <c r="F13" s="67" t="s">
        <v>33</v>
      </c>
      <c r="G13" s="47"/>
      <c r="H13" s="47" t="s">
        <v>51</v>
      </c>
    </row>
    <row r="14" spans="1:8">
      <c r="A14" s="47" t="s">
        <v>8</v>
      </c>
      <c r="B14" s="50" t="s">
        <v>82</v>
      </c>
      <c r="C14" s="48">
        <v>250724</v>
      </c>
      <c r="D14" s="48"/>
      <c r="E14" s="82"/>
      <c r="F14" s="64" t="s">
        <v>44</v>
      </c>
      <c r="G14" s="47"/>
      <c r="H14" s="47" t="s">
        <v>76</v>
      </c>
    </row>
    <row r="15" spans="1:8">
      <c r="A15" s="47" t="s">
        <v>13</v>
      </c>
      <c r="B15" s="50" t="s">
        <v>14</v>
      </c>
      <c r="C15" s="48">
        <v>228000</v>
      </c>
      <c r="D15" s="48"/>
      <c r="E15" s="82"/>
      <c r="F15" s="68" t="s">
        <v>45</v>
      </c>
      <c r="G15" s="47"/>
      <c r="H15" s="47" t="s">
        <v>79</v>
      </c>
    </row>
    <row r="16" spans="1:8">
      <c r="A16" s="47" t="s">
        <v>52</v>
      </c>
      <c r="B16" s="50" t="s">
        <v>28</v>
      </c>
      <c r="C16" s="48">
        <v>250000</v>
      </c>
      <c r="D16" s="48"/>
      <c r="E16" s="82"/>
      <c r="F16" s="65"/>
      <c r="G16" s="47"/>
      <c r="H16" s="47" t="s">
        <v>38</v>
      </c>
    </row>
    <row r="17" spans="1:8">
      <c r="A17" s="47" t="s">
        <v>17</v>
      </c>
      <c r="B17" s="47" t="s">
        <v>19</v>
      </c>
      <c r="C17" s="48">
        <v>500000</v>
      </c>
      <c r="D17" s="48"/>
      <c r="E17" s="82"/>
      <c r="F17" s="68" t="s">
        <v>45</v>
      </c>
      <c r="G17" s="47"/>
      <c r="H17" s="47" t="s">
        <v>78</v>
      </c>
    </row>
    <row r="18" spans="1:8">
      <c r="A18" s="47" t="s">
        <v>56</v>
      </c>
      <c r="B18" s="47" t="s">
        <v>57</v>
      </c>
      <c r="C18" s="48"/>
      <c r="D18" s="48"/>
      <c r="E18" s="82"/>
      <c r="F18" s="61"/>
      <c r="G18" s="48">
        <v>23882</v>
      </c>
      <c r="H18" s="47" t="s">
        <v>70</v>
      </c>
    </row>
    <row r="19" spans="1:8">
      <c r="A19" s="47" t="s">
        <v>8</v>
      </c>
      <c r="B19" s="47" t="s">
        <v>58</v>
      </c>
      <c r="C19" s="48"/>
      <c r="D19" s="48"/>
      <c r="E19" s="82"/>
      <c r="F19" s="61"/>
      <c r="G19" s="48">
        <v>99000</v>
      </c>
      <c r="H19" s="47" t="s">
        <v>59</v>
      </c>
    </row>
    <row r="20" spans="1:8">
      <c r="A20" s="47" t="s">
        <v>61</v>
      </c>
      <c r="B20" s="47" t="s">
        <v>60</v>
      </c>
      <c r="C20" s="48"/>
      <c r="D20" s="48"/>
      <c r="E20" s="82"/>
      <c r="F20" s="61"/>
      <c r="G20" s="48">
        <v>150000</v>
      </c>
      <c r="H20" s="47" t="s">
        <v>62</v>
      </c>
    </row>
    <row r="21" spans="1:8">
      <c r="A21" s="47" t="s">
        <v>61</v>
      </c>
      <c r="B21" s="47" t="s">
        <v>63</v>
      </c>
      <c r="C21" s="48"/>
      <c r="D21" s="48"/>
      <c r="E21" s="82"/>
      <c r="F21" s="61"/>
      <c r="G21" s="48">
        <v>350000</v>
      </c>
      <c r="H21" s="47" t="s">
        <v>69</v>
      </c>
    </row>
    <row r="22" spans="1:8">
      <c r="A22" s="47" t="s">
        <v>61</v>
      </c>
      <c r="B22" s="47" t="s">
        <v>64</v>
      </c>
      <c r="C22" s="48"/>
      <c r="D22" s="48"/>
      <c r="E22" s="82"/>
      <c r="F22" s="61"/>
      <c r="G22" s="48">
        <v>53933</v>
      </c>
      <c r="H22" s="47" t="s">
        <v>65</v>
      </c>
    </row>
    <row r="23" spans="1:8">
      <c r="A23" s="47" t="s">
        <v>66</v>
      </c>
      <c r="B23" s="47" t="s">
        <v>67</v>
      </c>
      <c r="C23" s="48"/>
      <c r="D23" s="48"/>
      <c r="E23" s="82"/>
      <c r="F23" s="61"/>
      <c r="G23" s="48">
        <v>120500</v>
      </c>
      <c r="H23" s="47" t="s">
        <v>68</v>
      </c>
    </row>
    <row r="24" spans="1:8">
      <c r="A24" s="47" t="s">
        <v>72</v>
      </c>
      <c r="B24" s="47" t="s">
        <v>73</v>
      </c>
      <c r="C24" s="48"/>
      <c r="D24" s="48"/>
      <c r="E24" s="82"/>
      <c r="F24" s="61"/>
      <c r="G24" s="48"/>
      <c r="H24" s="47" t="s">
        <v>74</v>
      </c>
    </row>
    <row r="25" spans="1:8" ht="19.5" thickBot="1">
      <c r="A25" s="76"/>
      <c r="B25" s="75" t="s">
        <v>7</v>
      </c>
      <c r="C25" s="74">
        <f ca="1">SUM(C2:C25)</f>
        <v>2651421.85</v>
      </c>
      <c r="D25" s="3"/>
      <c r="E25" s="3"/>
      <c r="F25" s="3"/>
      <c r="G25" s="11"/>
    </row>
    <row r="26" spans="1:8" ht="19.5" thickBot="1">
      <c r="B26" s="72" t="s">
        <v>7</v>
      </c>
      <c r="C26" s="57" t="s">
        <v>7</v>
      </c>
      <c r="D26" s="58">
        <f>SUM(D2:D24)</f>
        <v>0</v>
      </c>
      <c r="E26" s="77"/>
    </row>
    <row r="27" spans="1:8" ht="19.5" thickBot="1">
      <c r="B27" s="57"/>
      <c r="C27" s="57" t="s">
        <v>122</v>
      </c>
      <c r="D27" s="58">
        <v>2651421.85</v>
      </c>
      <c r="E27" s="77"/>
    </row>
    <row r="28" spans="1:8" ht="19.5" thickBot="1">
      <c r="B28" s="57"/>
      <c r="C28" s="59" t="s">
        <v>134</v>
      </c>
      <c r="D28" s="60">
        <f>D26+D27</f>
        <v>2651421.85</v>
      </c>
      <c r="E28" s="78"/>
      <c r="G28" s="2"/>
    </row>
    <row r="29" spans="1:8" ht="19.5" thickBot="1">
      <c r="B29" s="57"/>
      <c r="C29" s="57" t="s">
        <v>121</v>
      </c>
      <c r="D29" s="58">
        <v>4678682.78</v>
      </c>
      <c r="E29" s="77"/>
      <c r="G29" s="2"/>
    </row>
    <row r="30" spans="1:8" ht="19.5" thickBot="1">
      <c r="B30" s="57"/>
      <c r="C30" s="59" t="s">
        <v>123</v>
      </c>
      <c r="D30" s="73">
        <f>D29-D28</f>
        <v>2027260.9300000002</v>
      </c>
      <c r="E30" s="78"/>
      <c r="G30" s="2"/>
    </row>
    <row r="32" spans="1:8">
      <c r="B32" s="5" t="s">
        <v>33</v>
      </c>
    </row>
    <row r="33" spans="2:2">
      <c r="B33" s="7" t="s">
        <v>34</v>
      </c>
    </row>
    <row r="34" spans="2:2">
      <c r="B34" s="6" t="s">
        <v>35</v>
      </c>
    </row>
    <row r="35" spans="2:2">
      <c r="B35" s="8" t="s">
        <v>36</v>
      </c>
    </row>
    <row r="36" spans="2:2">
      <c r="B36" s="14" t="s">
        <v>44</v>
      </c>
    </row>
    <row r="37" spans="2:2">
      <c r="B37" s="16"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E 5 a 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C 8 T l p 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E 5 a V C i K R 7 g O A A A A E Q A A A B M A H A B G b 3 J t d W x h c y 9 T Z W N 0 a W 9 u M S 5 t I K I Y A C i g F A A A A A A A A A A A A A A A A A A A A A A A A A A A A C t O T S 7 J z M 9 T C I b Q h t Y A U E s B A i 0 A F A A C A A g A v E 5 a V F 2 d n Z i j A A A A 9 g A A A B I A A A A A A A A A A A A A A A A A A A A A A E N v b m Z p Z y 9 Q Y W N r Y W d l L n h t b F B L A Q I t A B Q A A g A I A L x O W l Q P y u m r p A A A A O k A A A A T A A A A A A A A A A A A A A A A A O 8 A A A B b Q 2 9 u d G V u d F 9 U e X B l c 1 0 u e G 1 s U E s B A i 0 A F A A C A A g A v E 5 a 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K r c U k D v 5 5 C m L c M y 7 U p H 8 k A A A A A A g A A A A A A E G Y A A A A B A A A g A A A A H d P 8 d c H G D 8 t W W f Y e k o e d 5 W w Z S p 1 O 0 M Z Y 6 O s J J d 1 s v / Q A A A A A D o A A A A A C A A A g A A A A a i a 4 S G O Z L t D F Q + f N 5 W 8 6 2 X e d f X a m 6 x c V a / i 5 r 4 K E U h J Q A A A A f z S f g z q q c V 7 J 8 3 7 u F 7 D u 9 Z V P O 7 l Q 8 t w S x k k R q a S P R i Z u M Z o D B O H x K K c S N J r J E Z 6 f f 5 i E w h z o b n C 3 p x R g x 9 3 c r 3 P i 5 J s I c C R q e 8 g n r E k m t 2 V A A A A A l 6 o c R f p l z 1 D 8 I y s 2 A 9 L 1 4 6 r P t l V X E A k U e 4 7 c A f V I N 5 7 5 y z b I p 9 O 4 L x 0 Z k N M R d 2 i 5 8 M A 1 3 O K 5 m m V B j h d 6 F Y Y / C w = = < / D a t a M a s h u p > 
</file>

<file path=customXml/itemProps1.xml><?xml version="1.0" encoding="utf-8"?>
<ds:datastoreItem xmlns:ds="http://schemas.openxmlformats.org/officeDocument/2006/customXml" ds:itemID="{C4F756C6-C07D-41CE-A023-067510C78D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Assessment Directions</vt:lpstr>
      <vt:lpstr>ARPA Committee Assessments</vt:lpstr>
      <vt:lpstr>ARPA Committee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abisb</dc:creator>
  <cp:lastModifiedBy>Cott</cp:lastModifiedBy>
  <cp:lastPrinted>2022-05-31T17:19:08Z</cp:lastPrinted>
  <dcterms:created xsi:type="dcterms:W3CDTF">2022-02-23T18:43:53Z</dcterms:created>
  <dcterms:modified xsi:type="dcterms:W3CDTF">2022-08-11T16:26:08Z</dcterms:modified>
</cp:coreProperties>
</file>