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c8b43b1afe466f/Desktop/Senior Center Building Committee/Construction/Budgets/Project Budgets/"/>
    </mc:Choice>
  </mc:AlternateContent>
  <xr:revisionPtr revIDLastSave="0" documentId="8_{37578D6A-0BE3-4D8C-8AED-3BAA6DA438CA}" xr6:coauthVersionLast="47" xr6:coauthVersionMax="47" xr10:uidLastSave="{00000000-0000-0000-0000-000000000000}"/>
  <bookViews>
    <workbookView xWindow="-108" yWindow="-108" windowWidth="23256" windowHeight="13896" tabRatio="596" xr2:uid="{00000000-000D-0000-FFFF-FFFF00000000}"/>
  </bookViews>
  <sheets>
    <sheet name="Budget" sheetId="1" r:id="rId1"/>
    <sheet name="Payments- Inv" sheetId="3" r:id="rId2"/>
    <sheet name="Tranfers-Adj" sheetId="4" r:id="rId3"/>
  </sheets>
  <definedNames>
    <definedName name="_xlnm.Print_Area" localSheetId="0">Budget!$A$1:$K$147</definedName>
    <definedName name="_xlnm.Print_Area" localSheetId="1">'Payments- Inv'!$A$1:$G$264</definedName>
    <definedName name="_xlnm.Print_Area" localSheetId="2">'Tranfers-Adj'!$A$1:$E$140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6" i="4" l="1"/>
  <c r="D27" i="1" s="1"/>
  <c r="E21" i="4"/>
  <c r="H69" i="1"/>
  <c r="E90" i="4"/>
  <c r="H133" i="1"/>
  <c r="E134" i="4"/>
  <c r="D28" i="1" s="1"/>
  <c r="H146" i="1"/>
  <c r="H84" i="1"/>
  <c r="H141" i="1"/>
  <c r="F222" i="3"/>
  <c r="F147" i="3"/>
  <c r="F251" i="3"/>
  <c r="H137" i="1"/>
  <c r="F28" i="1" l="1"/>
  <c r="F99" i="3"/>
  <c r="M233" i="3"/>
  <c r="F235" i="3"/>
  <c r="F8" i="3"/>
  <c r="F170" i="3"/>
  <c r="F260" i="3"/>
  <c r="F109" i="3"/>
  <c r="E126" i="4"/>
  <c r="D15" i="1" s="1"/>
  <c r="F234" i="3"/>
  <c r="F252" i="3"/>
  <c r="H11" i="1" s="1"/>
  <c r="F15" i="3"/>
  <c r="F36" i="3" s="1"/>
  <c r="G24" i="1" l="1"/>
  <c r="F15" i="1"/>
  <c r="E35" i="1"/>
  <c r="I133" i="1" l="1"/>
  <c r="F193" i="3"/>
  <c r="E121" i="4"/>
  <c r="E103" i="4"/>
  <c r="D19" i="1" s="1"/>
  <c r="F19" i="1" s="1"/>
  <c r="E99" i="4"/>
  <c r="D18" i="1" s="1"/>
  <c r="F18" i="1" s="1"/>
  <c r="E95" i="4"/>
  <c r="D16" i="1" s="1"/>
  <c r="F16" i="1" s="1"/>
  <c r="D7" i="1"/>
  <c r="E83" i="4"/>
  <c r="D12" i="1" s="1"/>
  <c r="F12" i="1" s="1"/>
  <c r="F27" i="1"/>
  <c r="E78" i="4"/>
  <c r="D17" i="1" s="1"/>
  <c r="F17" i="1" s="1"/>
  <c r="E74" i="4"/>
  <c r="D23" i="1" s="1"/>
  <c r="F23" i="1" s="1"/>
  <c r="E70" i="4"/>
  <c r="D22" i="1" s="1"/>
  <c r="F22" i="1" s="1"/>
  <c r="E50" i="4"/>
  <c r="D24" i="1" s="1"/>
  <c r="F24" i="1" s="1"/>
  <c r="F223" i="3" s="1"/>
  <c r="E39" i="4"/>
  <c r="D31" i="1" s="1"/>
  <c r="F31" i="1" s="1"/>
  <c r="E34" i="4"/>
  <c r="D10" i="1" s="1"/>
  <c r="F10" i="1" s="1"/>
  <c r="E140" i="4" l="1"/>
  <c r="F7" i="1"/>
  <c r="I7" i="1" s="1"/>
  <c r="D32" i="1"/>
  <c r="F32" i="1" s="1"/>
  <c r="I24" i="1"/>
  <c r="D11" i="1"/>
  <c r="F11" i="1" s="1"/>
  <c r="I10" i="1"/>
  <c r="F171" i="3"/>
  <c r="I22" i="1"/>
  <c r="J22" i="1" s="1"/>
  <c r="H12" i="1"/>
  <c r="D35" i="1" l="1"/>
  <c r="J7" i="1"/>
  <c r="I27" i="1"/>
  <c r="J27" i="1" s="1"/>
  <c r="I17" i="1"/>
  <c r="J17" i="1" s="1"/>
  <c r="I23" i="1"/>
  <c r="J23" i="1" s="1"/>
  <c r="J24" i="1"/>
  <c r="F155" i="3"/>
  <c r="G19" i="1" s="1"/>
  <c r="D43" i="1"/>
  <c r="C43" i="1"/>
  <c r="H39" i="1"/>
  <c r="H40" i="1"/>
  <c r="F7" i="3"/>
  <c r="I31" i="1"/>
  <c r="J31" i="1" s="1"/>
  <c r="F40" i="1"/>
  <c r="F39" i="1"/>
  <c r="C35" i="1"/>
  <c r="F35" i="1" s="1"/>
  <c r="I11" i="1"/>
  <c r="J11" i="1" s="1"/>
  <c r="I16" i="1"/>
  <c r="J16" i="1" s="1"/>
  <c r="I28" i="1"/>
  <c r="J28" i="1" l="1"/>
  <c r="F262" i="3"/>
  <c r="M10" i="1"/>
  <c r="G39" i="1"/>
  <c r="K39" i="1" s="1"/>
  <c r="M7" i="1"/>
  <c r="K12" i="1"/>
  <c r="F194" i="3"/>
  <c r="I15" i="1"/>
  <c r="J15" i="1" s="1"/>
  <c r="K15" i="1"/>
  <c r="G40" i="1"/>
  <c r="F43" i="1"/>
  <c r="K19" i="1"/>
  <c r="H19" i="1"/>
  <c r="H43" i="1"/>
  <c r="I39" i="1"/>
  <c r="J10" i="1"/>
  <c r="I32" i="1"/>
  <c r="J32" i="1" s="1"/>
  <c r="I40" i="1"/>
  <c r="J40" i="1" s="1"/>
  <c r="I12" i="1"/>
  <c r="J12" i="1" s="1"/>
  <c r="K18" i="1"/>
  <c r="K11" i="1"/>
  <c r="K24" i="1"/>
  <c r="K27" i="1"/>
  <c r="K10" i="1"/>
  <c r="K22" i="1"/>
  <c r="K16" i="1"/>
  <c r="K28" i="1"/>
  <c r="I19" i="1" l="1"/>
  <c r="J19" i="1" s="1"/>
  <c r="H35" i="1"/>
  <c r="G43" i="1"/>
  <c r="K43" i="1" s="1"/>
  <c r="K7" i="1"/>
  <c r="I18" i="1"/>
  <c r="J18" i="1" s="1"/>
  <c r="K40" i="1"/>
  <c r="G35" i="1"/>
  <c r="J39" i="1"/>
  <c r="J43" i="1" s="1"/>
  <c r="I43" i="1"/>
  <c r="I35" i="1" l="1"/>
  <c r="J35" i="1" s="1"/>
  <c r="F263" i="3"/>
  <c r="F264" i="3" s="1"/>
  <c r="K35" i="1"/>
</calcChain>
</file>

<file path=xl/sharedStrings.xml><?xml version="1.0" encoding="utf-8"?>
<sst xmlns="http://schemas.openxmlformats.org/spreadsheetml/2006/main" count="1400" uniqueCount="439">
  <si>
    <t>Description</t>
  </si>
  <si>
    <t>Commissioning Agent</t>
  </si>
  <si>
    <t>Testing and Inspections</t>
  </si>
  <si>
    <t>State Building Permit</t>
  </si>
  <si>
    <t>Utility Connection Fees</t>
  </si>
  <si>
    <t>Owner's Contingency</t>
  </si>
  <si>
    <t>Munis Acct. No.</t>
  </si>
  <si>
    <t>Original Budget Amount</t>
  </si>
  <si>
    <t>Budget Adjustments</t>
  </si>
  <si>
    <t>Committed Encumbered</t>
  </si>
  <si>
    <t>Uncommitted Balance</t>
  </si>
  <si>
    <t>Total Project Cost</t>
  </si>
  <si>
    <t>% Expended/ Completed</t>
  </si>
  <si>
    <t>a</t>
  </si>
  <si>
    <t>b</t>
  </si>
  <si>
    <t>c</t>
  </si>
  <si>
    <t>d</t>
  </si>
  <si>
    <t>f</t>
  </si>
  <si>
    <t>g</t>
  </si>
  <si>
    <t>h</t>
  </si>
  <si>
    <t>Architect and Engineering Services</t>
  </si>
  <si>
    <t>A/E Fees</t>
  </si>
  <si>
    <t>Owner's Oversight Fees</t>
  </si>
  <si>
    <t>Project Manager/Owner's Rep.</t>
  </si>
  <si>
    <t>Town Professional Fees</t>
  </si>
  <si>
    <t>Town Legal Services</t>
  </si>
  <si>
    <t>Town Insurance/Builder's Risk</t>
  </si>
  <si>
    <t>Construction Costs</t>
  </si>
  <si>
    <t>Construction Manager GMP</t>
  </si>
  <si>
    <t>FF &amp; E (Furniture, Fixtures, Equip.</t>
  </si>
  <si>
    <t>Furniture and Equipment</t>
  </si>
  <si>
    <t>Moving &amp; Relocation Costs</t>
  </si>
  <si>
    <t>Contingencies</t>
  </si>
  <si>
    <t>Design and Estimating Contingency</t>
  </si>
  <si>
    <t>Grand Totals</t>
  </si>
  <si>
    <t>d / c</t>
  </si>
  <si>
    <t>30054780-62201</t>
  </si>
  <si>
    <t>30054780-62250</t>
  </si>
  <si>
    <t>Costs of Issuance</t>
  </si>
  <si>
    <t>30054780-60302</t>
  </si>
  <si>
    <t>30054780-61101</t>
  </si>
  <si>
    <t>30054780-61206</t>
  </si>
  <si>
    <t>30054780-61263</t>
  </si>
  <si>
    <t>30054780-61411</t>
  </si>
  <si>
    <t>30054780-64469</t>
  </si>
  <si>
    <t>30054780-68416</t>
  </si>
  <si>
    <t>30054780-62208</t>
  </si>
  <si>
    <t>30054780-61105</t>
  </si>
  <si>
    <t>Administrative Costs</t>
  </si>
  <si>
    <t>30054780-61232</t>
  </si>
  <si>
    <t>Printing &amp; Legal Notices</t>
  </si>
  <si>
    <t>Pre Referendum Costs</t>
  </si>
  <si>
    <t>Silver/Petrucelli - Architects</t>
  </si>
  <si>
    <t>Construction Solutions Group - OPM</t>
  </si>
  <si>
    <t>COR's</t>
  </si>
  <si>
    <t>Silver/Petrucelli</t>
  </si>
  <si>
    <t>001</t>
  </si>
  <si>
    <t>Construction Solutions Group</t>
  </si>
  <si>
    <t>002</t>
  </si>
  <si>
    <t>003</t>
  </si>
  <si>
    <t>004</t>
  </si>
  <si>
    <t>005</t>
  </si>
  <si>
    <t>006</t>
  </si>
  <si>
    <t>Additional Cost Estimates</t>
  </si>
  <si>
    <t>Date</t>
  </si>
  <si>
    <t>Amount</t>
  </si>
  <si>
    <t>Category</t>
  </si>
  <si>
    <t>Invoice Number</t>
  </si>
  <si>
    <t>Firm Name</t>
  </si>
  <si>
    <t>Colchester Budget</t>
  </si>
  <si>
    <t>CSG</t>
  </si>
  <si>
    <t>Pre-Construction Services</t>
  </si>
  <si>
    <t>Total</t>
  </si>
  <si>
    <t xml:space="preserve">CSG </t>
  </si>
  <si>
    <t>Pre-Construction Services Contract Value</t>
  </si>
  <si>
    <t>Construction Services -Post Referendum</t>
  </si>
  <si>
    <t>Committee Clerk</t>
  </si>
  <si>
    <t>Silver Petrucelli</t>
  </si>
  <si>
    <t>20-1473</t>
  </si>
  <si>
    <t>20-1694</t>
  </si>
  <si>
    <t>20-1943</t>
  </si>
  <si>
    <t>20-2176</t>
  </si>
  <si>
    <t>20-2257</t>
  </si>
  <si>
    <t>Pre Referendum Totals</t>
  </si>
  <si>
    <t>22-0125</t>
  </si>
  <si>
    <t>Additional Test Bore Costs</t>
  </si>
  <si>
    <t xml:space="preserve">Current Budget </t>
  </si>
  <si>
    <t>22-0366</t>
  </si>
  <si>
    <t>Wetlands Delineation/ Wetlands Report &amp; Submission</t>
  </si>
  <si>
    <t>22-0537</t>
  </si>
  <si>
    <t>22-0637</t>
  </si>
  <si>
    <t>22-0208</t>
  </si>
  <si>
    <t>21-0420</t>
  </si>
  <si>
    <t>Fee Adjustment</t>
  </si>
  <si>
    <t>22-0703</t>
  </si>
  <si>
    <t>22-0987</t>
  </si>
  <si>
    <t>22-0905</t>
  </si>
  <si>
    <t>7A</t>
  </si>
  <si>
    <t>Rivereast News Bulletin</t>
  </si>
  <si>
    <t>217798-001RE</t>
  </si>
  <si>
    <t>Hartford Courant</t>
  </si>
  <si>
    <t>Shipman &amp; Goodwin</t>
  </si>
  <si>
    <t>Town Legal Service</t>
  </si>
  <si>
    <t>22-1157</t>
  </si>
  <si>
    <t>22-1283</t>
  </si>
  <si>
    <t>Soil Boring and Flow Test</t>
  </si>
  <si>
    <t>Printing Reimbursible</t>
  </si>
  <si>
    <t>007</t>
  </si>
  <si>
    <t>Escalation Costs</t>
  </si>
  <si>
    <t>Additional Survey</t>
  </si>
  <si>
    <t>BRD Builders</t>
  </si>
  <si>
    <t>Siltsoxx - Credit</t>
  </si>
  <si>
    <t>Stone Trenches</t>
  </si>
  <si>
    <t>D- 021</t>
  </si>
  <si>
    <t>D- 020</t>
  </si>
  <si>
    <t>D- 019</t>
  </si>
  <si>
    <t>D- 018</t>
  </si>
  <si>
    <t>1a</t>
  </si>
  <si>
    <t>Construction Services -CA</t>
  </si>
  <si>
    <t>2a</t>
  </si>
  <si>
    <t>3a</t>
  </si>
  <si>
    <t>23-403</t>
  </si>
  <si>
    <t>23-557</t>
  </si>
  <si>
    <t>IMTL</t>
  </si>
  <si>
    <t>5836-B</t>
  </si>
  <si>
    <t>Page Total</t>
  </si>
  <si>
    <t>Buget Total</t>
  </si>
  <si>
    <t>Check</t>
  </si>
  <si>
    <t>D- 017</t>
  </si>
  <si>
    <t>D- 016</t>
  </si>
  <si>
    <t>D- 015</t>
  </si>
  <si>
    <t>D- 014</t>
  </si>
  <si>
    <t>D- 013</t>
  </si>
  <si>
    <t>22-0281</t>
  </si>
  <si>
    <t>22-0036</t>
  </si>
  <si>
    <t>D- 011</t>
  </si>
  <si>
    <t>D- 012</t>
  </si>
  <si>
    <t>Expended (Invoiced)</t>
  </si>
  <si>
    <t>23-224</t>
  </si>
  <si>
    <t>22-0432</t>
  </si>
  <si>
    <t>22-0232</t>
  </si>
  <si>
    <t>23-166</t>
  </si>
  <si>
    <t>Budget Category</t>
  </si>
  <si>
    <t xml:space="preserve">$ Owner Contingency to Project Manager/ Owner's Rep </t>
  </si>
  <si>
    <t>Budget Adjustment</t>
  </si>
  <si>
    <t>Move $$ from Owner's Contingency to GMP</t>
  </si>
  <si>
    <t xml:space="preserve">Total = </t>
  </si>
  <si>
    <t>Deduct Value/ Move to Utility Connection Fees</t>
  </si>
  <si>
    <t>Deduct Value/ Move to Construction Manager GMP</t>
  </si>
  <si>
    <t>Increase value based on BC meeting 10/11/20222</t>
  </si>
  <si>
    <t>Move remaining value from Design and Estimating Contingency per BC meeting on 10/11/2022</t>
  </si>
  <si>
    <t>Move $$ from State Building Permit</t>
  </si>
  <si>
    <t>Value tranferred from Town Insurance/ BR</t>
  </si>
  <si>
    <t>Value tranferred from FFE</t>
  </si>
  <si>
    <t>Value transferred from Owner Contingency</t>
  </si>
  <si>
    <t>Remove Value/ Move to GMP</t>
  </si>
  <si>
    <t xml:space="preserve">Total= </t>
  </si>
  <si>
    <t>Conduit for future generator</t>
  </si>
  <si>
    <t>Pending</t>
  </si>
  <si>
    <t>Foundation Building Code Upgardes</t>
  </si>
  <si>
    <t>Storefront Credit (CW-1 Elleptical)</t>
  </si>
  <si>
    <t>Value transferred from AE Fees</t>
  </si>
  <si>
    <t>Value transferred from Admin Costs</t>
  </si>
  <si>
    <t>Value transferred from Printing and Legal Notices</t>
  </si>
  <si>
    <t>Value transferred from Utility Connection Fees</t>
  </si>
  <si>
    <t>Value transferred from Furniture and Equipment</t>
  </si>
  <si>
    <t>Value transferred from Moving and Relocation</t>
  </si>
  <si>
    <t>Tranfer value to Construction Manager GMP</t>
  </si>
  <si>
    <t>$ from AE Fees to Construction Manager GMP</t>
  </si>
  <si>
    <t>$ Add Value/ Move from FFE</t>
  </si>
  <si>
    <t>$ from Admin Costs to Concstructoon Manager GMP</t>
  </si>
  <si>
    <t>$ from Printing and Leagl Notices to Construction Manager GMP</t>
  </si>
  <si>
    <t>$ from Moving and Relocation Costs to Construction Manager GMP</t>
  </si>
  <si>
    <t>Add Value/ Move from Utility Connection fee</t>
  </si>
  <si>
    <t>Transfer value to AE Fees</t>
  </si>
  <si>
    <t>Math Check</t>
  </si>
  <si>
    <t>$ Utility Conncetion Fee to Project Manager/ Owner Rep</t>
  </si>
  <si>
    <t>Transfer to Project Manager/ Owner Rep</t>
  </si>
  <si>
    <t>5836-A</t>
  </si>
  <si>
    <t>5836-C</t>
  </si>
  <si>
    <t>Move $$ from Owner's Contingency to Utility Connection Fees</t>
  </si>
  <si>
    <t>Tranfer value from Owner's Contingency</t>
  </si>
  <si>
    <t>5837-A</t>
  </si>
  <si>
    <t>5837-B</t>
  </si>
  <si>
    <t>23-925</t>
  </si>
  <si>
    <t>5836-D</t>
  </si>
  <si>
    <t>4a</t>
  </si>
  <si>
    <t>5a</t>
  </si>
  <si>
    <t>23-678</t>
  </si>
  <si>
    <t>23-1108</t>
  </si>
  <si>
    <t>5836-E</t>
  </si>
  <si>
    <t>5837-C</t>
  </si>
  <si>
    <t>6a</t>
  </si>
  <si>
    <t>5826-F (Rev)</t>
  </si>
  <si>
    <t>Commisioning Agent</t>
  </si>
  <si>
    <t>$ from Commisioning Agent to Testing and Inspections</t>
  </si>
  <si>
    <t>$ Add Value/ Move from Commisioning Agent</t>
  </si>
  <si>
    <t>D- 022</t>
  </si>
  <si>
    <t>D- 023</t>
  </si>
  <si>
    <t>D- 024</t>
  </si>
  <si>
    <t>D- 025</t>
  </si>
  <si>
    <t>D- 026</t>
  </si>
  <si>
    <t>5836-G</t>
  </si>
  <si>
    <t>5837-D</t>
  </si>
  <si>
    <t>5837-E</t>
  </si>
  <si>
    <t>7a</t>
  </si>
  <si>
    <t>8a</t>
  </si>
  <si>
    <t>23-1409</t>
  </si>
  <si>
    <t>23-1188</t>
  </si>
  <si>
    <t>Electrical Building Code Upgrades</t>
  </si>
  <si>
    <t>Referendum Adjustment</t>
  </si>
  <si>
    <t>a + b + c</t>
  </si>
  <si>
    <t xml:space="preserve">e </t>
  </si>
  <si>
    <t>i</t>
  </si>
  <si>
    <t>D- 027</t>
  </si>
  <si>
    <t>D- 028</t>
  </si>
  <si>
    <t>D- 029</t>
  </si>
  <si>
    <t>D- 030</t>
  </si>
  <si>
    <t>D- 031</t>
  </si>
  <si>
    <t>Colchesetr Water Department</t>
  </si>
  <si>
    <t>Water Connection Fee</t>
  </si>
  <si>
    <t>Relocate underground electrical primaries and tel/ data</t>
  </si>
  <si>
    <t>23-1532</t>
  </si>
  <si>
    <t>Alt- Kitchen Equipment</t>
  </si>
  <si>
    <t>Alt- Wainscoting/ handrail</t>
  </si>
  <si>
    <t>Alt- Coffered Ceiling</t>
  </si>
  <si>
    <t>Dutch Associates</t>
  </si>
  <si>
    <t>Easement Documentation</t>
  </si>
  <si>
    <t>Eversource (Gas)</t>
  </si>
  <si>
    <t>Eversource (Electric)</t>
  </si>
  <si>
    <t>Gas Service</t>
  </si>
  <si>
    <t>Electric Service</t>
  </si>
  <si>
    <t>5837-F</t>
  </si>
  <si>
    <t>5836-H</t>
  </si>
  <si>
    <t>9a</t>
  </si>
  <si>
    <t>24-131</t>
  </si>
  <si>
    <t>5837-G</t>
  </si>
  <si>
    <t>NA</t>
  </si>
  <si>
    <t>Water Connection Credit</t>
  </si>
  <si>
    <t>5836-I</t>
  </si>
  <si>
    <t>Additional Estimating Services</t>
  </si>
  <si>
    <t>10a</t>
  </si>
  <si>
    <t>Knox Box</t>
  </si>
  <si>
    <t>008</t>
  </si>
  <si>
    <t>5836-J</t>
  </si>
  <si>
    <t>24-230</t>
  </si>
  <si>
    <t>DECD</t>
  </si>
  <si>
    <t>DECD Legal Fees</t>
  </si>
  <si>
    <t>11a</t>
  </si>
  <si>
    <t>Cutain Drain Credit from CO 2</t>
  </si>
  <si>
    <t>Door Hardware Upgrades</t>
  </si>
  <si>
    <t>D- 032</t>
  </si>
  <si>
    <t>D- 033</t>
  </si>
  <si>
    <t>D- 034</t>
  </si>
  <si>
    <t>D- 035</t>
  </si>
  <si>
    <t>D- 036</t>
  </si>
  <si>
    <t>D- 037</t>
  </si>
  <si>
    <t>24-249</t>
  </si>
  <si>
    <t>5836-K</t>
  </si>
  <si>
    <t>Retaining Wall Addition</t>
  </si>
  <si>
    <t>Novus</t>
  </si>
  <si>
    <t>Quote #6254</t>
  </si>
  <si>
    <t>Novus Computer Purchase</t>
  </si>
  <si>
    <t>Quote #6285</t>
  </si>
  <si>
    <t>Novus Telephone Purchase</t>
  </si>
  <si>
    <t>Quote #6269</t>
  </si>
  <si>
    <t>Novus Construction Proposal</t>
  </si>
  <si>
    <t>FFE Total Committed Cost</t>
  </si>
  <si>
    <t>Sertex</t>
  </si>
  <si>
    <t>12A</t>
  </si>
  <si>
    <t>Gas Line for Furture Generator</t>
  </si>
  <si>
    <t>Spot Grades and Walk Changes</t>
  </si>
  <si>
    <t>5836-L</t>
  </si>
  <si>
    <t>Fire Hydrant Credit</t>
  </si>
  <si>
    <t>Patio Regrade</t>
  </si>
  <si>
    <t>Roof Venting</t>
  </si>
  <si>
    <t>Thermal Break Angle Iron Support</t>
  </si>
  <si>
    <t>Masonry Window and Lintel Modifications</t>
  </si>
  <si>
    <t>American Arbitration Association</t>
  </si>
  <si>
    <t>Case # 01-24-0000-5233-2-AA</t>
  </si>
  <si>
    <t>Legal Fees for Arbitration /Portion</t>
  </si>
  <si>
    <t>Additional Services to review soil conditions</t>
  </si>
  <si>
    <t>Sertex Total</t>
  </si>
  <si>
    <t>13A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</si>
  <si>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</si>
  <si>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</si>
  <si>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</si>
  <si>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</si>
  <si>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</si>
  <si>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</si>
  <si>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</si>
  <si>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</si>
  <si>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</si>
  <si>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</si>
  <si>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Not Issued Yet</t>
  </si>
  <si>
    <t>Gravity Hoods and Moterized Damper</t>
  </si>
  <si>
    <t>Wayne's Tree Service</t>
  </si>
  <si>
    <t>Tree Removal</t>
  </si>
  <si>
    <t>020</t>
  </si>
  <si>
    <t>Demising wall between office 134 and 135</t>
  </si>
  <si>
    <t>019</t>
  </si>
  <si>
    <t>TBD</t>
  </si>
  <si>
    <t>The Glastonbury Citizen</t>
  </si>
  <si>
    <t>24-551</t>
  </si>
  <si>
    <t>24-413</t>
  </si>
  <si>
    <t>24-462</t>
  </si>
  <si>
    <t>Additional Clerk of the Works/ Site Coverage (1 month -May)</t>
  </si>
  <si>
    <t>Additional Clerk of the Works/ Site Coverage (1 month -April)</t>
  </si>
  <si>
    <t>Additional Clerk of the Works/ Site Coverage (1 month -June)</t>
  </si>
  <si>
    <t>$ from Contingency to Commisioning Agent</t>
  </si>
  <si>
    <t>Move $$ from Owner's Contingency to Commisioning Agent</t>
  </si>
  <si>
    <t>d - f</t>
  </si>
  <si>
    <t>f + g</t>
  </si>
  <si>
    <t>Fiber line /Conduit Install</t>
  </si>
  <si>
    <t>$ Owner Contingency to Town Legal Services</t>
  </si>
  <si>
    <t>14A</t>
  </si>
  <si>
    <t>D- 038</t>
  </si>
  <si>
    <t>D- 039</t>
  </si>
  <si>
    <t>D- 040</t>
  </si>
  <si>
    <t>D- 041</t>
  </si>
  <si>
    <t>D- 042</t>
  </si>
  <si>
    <t>D- 043</t>
  </si>
  <si>
    <t>D- 044</t>
  </si>
  <si>
    <t>15A</t>
  </si>
  <si>
    <t>5836-M</t>
  </si>
  <si>
    <t>5837-H</t>
  </si>
  <si>
    <t>Additional Clerk of the Works/ Site Coverage (1 month -July)</t>
  </si>
  <si>
    <t>Cast Iron to PVC Waste Credit</t>
  </si>
  <si>
    <t>Annunciator Panel Credit</t>
  </si>
  <si>
    <t>Additional Clerk of the Works/ Site Coverage (1 month -August)</t>
  </si>
  <si>
    <t>24-788</t>
  </si>
  <si>
    <t>24-638</t>
  </si>
  <si>
    <t>5863-N (Rev)</t>
  </si>
  <si>
    <t>Invoice 18763</t>
  </si>
  <si>
    <t>Invoice 18762</t>
  </si>
  <si>
    <t>CES</t>
  </si>
  <si>
    <t>2024307-001</t>
  </si>
  <si>
    <t>Total Fitness</t>
  </si>
  <si>
    <t>021</t>
  </si>
  <si>
    <t>24-799</t>
  </si>
  <si>
    <t>Stategic Spaces</t>
  </si>
  <si>
    <t>Stategic Spaces Proposal</t>
  </si>
  <si>
    <t>Total Fitness Proposal</t>
  </si>
  <si>
    <t>2024307-002</t>
  </si>
  <si>
    <t>Additional Clerk of the Works/ Site Coverage (1 month -September)</t>
  </si>
  <si>
    <t>022</t>
  </si>
  <si>
    <t>023</t>
  </si>
  <si>
    <t>16A</t>
  </si>
  <si>
    <t>17A</t>
  </si>
  <si>
    <t>Submitted</t>
  </si>
  <si>
    <t>SKC -17 Grade Chages Revised 8.1.2024</t>
  </si>
  <si>
    <t>8.21.2024</t>
  </si>
  <si>
    <t>2024307-003</t>
  </si>
  <si>
    <t>Strategic Spaces</t>
  </si>
  <si>
    <t>Invoice #1273-30379-0</t>
  </si>
  <si>
    <t>Deposit Invoice (8/26/2024)</t>
  </si>
  <si>
    <t>Additional Clerk of the Works/ Site Coverage (1 month -October)</t>
  </si>
  <si>
    <t>24-1033</t>
  </si>
  <si>
    <t>Invoice 19815</t>
  </si>
  <si>
    <t>5836-O</t>
  </si>
  <si>
    <t xml:space="preserve">SKC -19 dated 8.12.2024 side walk changes </t>
  </si>
  <si>
    <t>Eliminate Section of Town Hall Parking, Add fill and topsoil</t>
  </si>
  <si>
    <t>Second Elliptical Machine Credit</t>
  </si>
  <si>
    <t>2024307-004</t>
  </si>
  <si>
    <t>5836-P</t>
  </si>
  <si>
    <t>7/09/24 - 10/09/24</t>
  </si>
  <si>
    <t>5836-Q</t>
  </si>
  <si>
    <t>2024307-005</t>
  </si>
  <si>
    <t>Total Fitness Equipment</t>
  </si>
  <si>
    <t>Misc.</t>
  </si>
  <si>
    <t>Additional Clerk of the Works/ Site Coverage (1 month -November)</t>
  </si>
  <si>
    <t>30054780 - 68416</t>
  </si>
  <si>
    <t>FF&amp;E</t>
  </si>
  <si>
    <t>Furniture &amp; Equipment</t>
  </si>
  <si>
    <t>Fitness Equipment</t>
  </si>
  <si>
    <t xml:space="preserve">Additional Services </t>
  </si>
  <si>
    <t>Additional CA Services for October 2024</t>
  </si>
  <si>
    <t>24-1297</t>
  </si>
  <si>
    <t>24-1441</t>
  </si>
  <si>
    <t>027</t>
  </si>
  <si>
    <t>028</t>
  </si>
  <si>
    <t>Added door closers to 6 doors (PCO 57)</t>
  </si>
  <si>
    <t>Meyer Inc.</t>
  </si>
  <si>
    <t>Materials for relocation</t>
  </si>
  <si>
    <t>Structural Steel Modifications</t>
  </si>
  <si>
    <t>024</t>
  </si>
  <si>
    <t>New Plantings at Louis Lane</t>
  </si>
  <si>
    <t>025</t>
  </si>
  <si>
    <t>026</t>
  </si>
  <si>
    <t>CCTV Cameras</t>
  </si>
  <si>
    <t>Cellular Dialer for Fire Alarm</t>
  </si>
  <si>
    <t>Added Lite for Kitchen Door</t>
  </si>
  <si>
    <t>CCD - 01</t>
  </si>
  <si>
    <t>Water Diversion</t>
  </si>
  <si>
    <t>Mediation Costs &amp; Addditional Services</t>
  </si>
  <si>
    <t>Credit - Town Hall Roof Coverage</t>
  </si>
  <si>
    <t>Sign Stop</t>
  </si>
  <si>
    <t>Computer Program Formatting</t>
  </si>
  <si>
    <t>029</t>
  </si>
  <si>
    <t>030</t>
  </si>
  <si>
    <t>031</t>
  </si>
  <si>
    <t>Credit Conference Room Data Outlet</t>
  </si>
  <si>
    <t>Credit - Accounting Reconciliation</t>
  </si>
  <si>
    <t>Add Trap Seals to Kitchen Drains - 2</t>
  </si>
  <si>
    <t>Total=</t>
  </si>
  <si>
    <t>Add Value/ Move from Utility Moving &amp; Relocation Costs</t>
  </si>
  <si>
    <t>Additional CA Services for Feb. 2025</t>
  </si>
  <si>
    <t>Additional CA Services for March 2025</t>
  </si>
  <si>
    <t>Additional CA Services for Nov. &amp; Dec. 2024</t>
  </si>
  <si>
    <t>$Moving &amp; Relocation Costs to A/E Fees</t>
  </si>
  <si>
    <t>$Moving &amp; Relocation Costs to Fixtures Furniture &amp; Equipment</t>
  </si>
  <si>
    <t>Transfer value to Furniture and Equipment</t>
  </si>
  <si>
    <t>$From Utility Connection Fees</t>
  </si>
  <si>
    <t>$Removed and added to A/E Fees</t>
  </si>
  <si>
    <t>Add Value/Move from Testing &amp; Inspections</t>
  </si>
  <si>
    <t>Additional CA Services for April &amp; May 2025</t>
  </si>
  <si>
    <t>032</t>
  </si>
  <si>
    <t>Additional CA Services for June 2025</t>
  </si>
  <si>
    <t>Add Decorative Rock and Rip Rap Swale</t>
  </si>
  <si>
    <t>TOTAL</t>
  </si>
  <si>
    <t>Additional CA Services for July 2025</t>
  </si>
  <si>
    <t>Additional CA Services for August 2025</t>
  </si>
  <si>
    <t>Additional CA Services for September 2025</t>
  </si>
  <si>
    <t>Add value/Move from Utility Connection fee</t>
  </si>
  <si>
    <t>$ Owner Contingency to Construction Manager, G&lt;P</t>
  </si>
  <si>
    <t>033</t>
  </si>
  <si>
    <t>Open PCO's</t>
  </si>
  <si>
    <t>Value transferred from Cost of Issuance</t>
  </si>
  <si>
    <t>$ from Cost of Issuance to Construction Manager GMP</t>
  </si>
  <si>
    <t>$ Project Manager/Owners Rep. to FF&amp;E</t>
  </si>
  <si>
    <t>$From Furniture and Equipment to Construction Manager - GMP</t>
  </si>
  <si>
    <t>$From Furniture and Equipment to Testing &amp; Inspections</t>
  </si>
  <si>
    <t>$From Moving &amp; Relocation</t>
  </si>
  <si>
    <t>$From Project Manager/Owner's Rep.</t>
  </si>
  <si>
    <t>$ Owner Contingency to Furniture and Equipment</t>
  </si>
  <si>
    <t>$From Congingency</t>
  </si>
  <si>
    <t>Additional CA Services &amp; SLR -  TBD</t>
  </si>
  <si>
    <t>Additional CA Services for Feb. 2026</t>
  </si>
  <si>
    <t>Additional CA Services for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</si>
</sst>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2" borderId="0" xfId="0" applyFont="1" applyFill="1"/>
    <xf numFmtId="44" fontId="1" fillId="2" borderId="0" xfId="0" applyNumberFormat="1" applyFont="1" applyFill="1"/>
    <xf numFmtId="10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7" fontId="4" fillId="0" borderId="0" xfId="0" applyNumberFormat="1" applyFont="1" applyAlignment="1">
      <alignment horizontal="center"/>
    </xf>
    <xf numFmtId="7" fontId="0" fillId="0" borderId="0" xfId="0" applyNumberFormat="1"/>
    <xf numFmtId="0" fontId="2" fillId="4" borderId="0" xfId="0" applyFont="1" applyFill="1"/>
    <xf numFmtId="44" fontId="2" fillId="4" borderId="0" xfId="0" applyNumberFormat="1" applyFont="1" applyFill="1"/>
    <xf numFmtId="10" fontId="2" fillId="4" borderId="0" xfId="0" applyNumberFormat="1" applyFont="1" applyFill="1" applyAlignment="1">
      <alignment horizontal="center"/>
    </xf>
    <xf numFmtId="0" fontId="3" fillId="0" borderId="4" xfId="0" applyFont="1" applyBorder="1"/>
    <xf numFmtId="7" fontId="3" fillId="0" borderId="4" xfId="0" applyNumberFormat="1" applyFont="1" applyBorder="1"/>
    <xf numFmtId="0" fontId="3" fillId="0" borderId="0" xfId="0" applyFont="1"/>
    <xf numFmtId="7" fontId="2" fillId="0" borderId="0" xfId="0" applyNumberFormat="1" applyFont="1"/>
    <xf numFmtId="164" fontId="3" fillId="0" borderId="0" xfId="0" applyNumberFormat="1" applyFont="1"/>
    <xf numFmtId="7" fontId="3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2" fillId="0" borderId="0" xfId="0" applyNumberFormat="1" applyFont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0" fontId="1" fillId="5" borderId="0" xfId="0" applyFont="1" applyFill="1"/>
    <xf numFmtId="165" fontId="1" fillId="5" borderId="0" xfId="0" applyNumberFormat="1" applyFont="1" applyFill="1"/>
    <xf numFmtId="44" fontId="1" fillId="5" borderId="0" xfId="0" applyNumberFormat="1" applyFont="1" applyFill="1"/>
    <xf numFmtId="10" fontId="1" fillId="5" borderId="0" xfId="0" applyNumberFormat="1" applyFont="1" applyFill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3" fillId="0" borderId="3" xfId="0" applyFont="1" applyBorder="1"/>
    <xf numFmtId="44" fontId="2" fillId="6" borderId="0" xfId="0" applyNumberFormat="1" applyFont="1" applyFill="1"/>
    <xf numFmtId="0" fontId="7" fillId="0" borderId="0" xfId="0" applyFont="1"/>
    <xf numFmtId="0" fontId="0" fillId="0" borderId="5" xfId="0" applyBorder="1"/>
    <xf numFmtId="164" fontId="0" fillId="0" borderId="5" xfId="0" applyNumberFormat="1" applyBorder="1"/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0" fillId="0" borderId="0" xfId="0" applyAlignment="1">
      <alignment horizontal="right"/>
    </xf>
    <xf numFmtId="44" fontId="8" fillId="0" borderId="0" xfId="0" applyNumberFormat="1" applyFont="1"/>
    <xf numFmtId="0" fontId="8" fillId="0" borderId="0" xfId="0" applyFont="1"/>
    <xf numFmtId="10" fontId="2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left"/>
    </xf>
    <xf numFmtId="0" fontId="2" fillId="0" borderId="3" xfId="0" applyFont="1" applyBorder="1"/>
    <xf numFmtId="44" fontId="2" fillId="0" borderId="3" xfId="0" applyNumberFormat="1" applyFont="1" applyBorder="1"/>
    <xf numFmtId="44" fontId="8" fillId="0" borderId="3" xfId="0" applyNumberFormat="1" applyFont="1" applyBorder="1"/>
    <xf numFmtId="10" fontId="2" fillId="0" borderId="3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5" xfId="0" applyFont="1" applyBorder="1"/>
    <xf numFmtId="0" fontId="9" fillId="0" borderId="0" xfId="0" applyFont="1"/>
    <xf numFmtId="0" fontId="6" fillId="0" borderId="0" xfId="0" applyFont="1" applyAlignment="1">
      <alignment horizontal="left"/>
    </xf>
    <xf numFmtId="7" fontId="0" fillId="6" borderId="0" xfId="0" applyNumberFormat="1" applyFill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3" fillId="7" borderId="0" xfId="0" applyFont="1" applyFill="1"/>
    <xf numFmtId="7" fontId="3" fillId="7" borderId="0" xfId="0" applyNumberFormat="1" applyFont="1" applyFill="1"/>
    <xf numFmtId="0" fontId="0" fillId="7" borderId="0" xfId="0" applyFill="1"/>
    <xf numFmtId="164" fontId="2" fillId="0" borderId="0" xfId="0" applyNumberFormat="1" applyFont="1" applyAlignment="1">
      <alignment horizontal="center"/>
    </xf>
    <xf numFmtId="0" fontId="1" fillId="0" borderId="4" xfId="0" applyFont="1" applyBorder="1"/>
    <xf numFmtId="164" fontId="0" fillId="7" borderId="0" xfId="0" applyNumberFormat="1" applyFill="1" applyAlignment="1">
      <alignment horizontal="center"/>
    </xf>
    <xf numFmtId="7" fontId="0" fillId="7" borderId="0" xfId="0" applyNumberFormat="1" applyFill="1"/>
    <xf numFmtId="164" fontId="0" fillId="0" borderId="4" xfId="0" applyNumberFormat="1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/>
    <xf numFmtId="7" fontId="3" fillId="0" borderId="5" xfId="0" applyNumberFormat="1" applyFont="1" applyBorder="1"/>
    <xf numFmtId="1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3" fillId="0" borderId="6" xfId="0" applyFont="1" applyBorder="1"/>
    <xf numFmtId="0" fontId="0" fillId="0" borderId="0" xfId="0" applyAlignment="1">
      <alignment horizontal="left" vertical="center"/>
    </xf>
    <xf numFmtId="44" fontId="3" fillId="0" borderId="6" xfId="0" applyNumberFormat="1" applyFont="1" applyBorder="1"/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0" fillId="0" borderId="7" xfId="0" applyBorder="1"/>
    <xf numFmtId="164" fontId="0" fillId="0" borderId="7" xfId="0" applyNumberFormat="1" applyBorder="1"/>
    <xf numFmtId="0" fontId="7" fillId="0" borderId="7" xfId="0" applyFont="1" applyBorder="1"/>
    <xf numFmtId="0" fontId="2" fillId="0" borderId="7" xfId="0" applyFont="1" applyBorder="1"/>
    <xf numFmtId="7" fontId="0" fillId="6" borderId="7" xfId="0" applyNumberFormat="1" applyFill="1" applyBorder="1"/>
    <xf numFmtId="0" fontId="0" fillId="0" borderId="8" xfId="0" applyBorder="1"/>
    <xf numFmtId="164" fontId="0" fillId="0" borderId="8" xfId="0" applyNumberFormat="1" applyBorder="1"/>
    <xf numFmtId="0" fontId="3" fillId="0" borderId="8" xfId="0" applyFont="1" applyBorder="1" applyAlignment="1">
      <alignment horizontal="center" vertical="center"/>
    </xf>
    <xf numFmtId="0" fontId="1" fillId="0" borderId="8" xfId="0" applyFont="1" applyBorder="1"/>
    <xf numFmtId="7" fontId="3" fillId="0" borderId="8" xfId="0" applyNumberFormat="1" applyFont="1" applyBorder="1"/>
    <xf numFmtId="7" fontId="3" fillId="0" borderId="0" xfId="0" applyNumberFormat="1" applyFont="1" applyAlignment="1">
      <alignment horizontal="center"/>
    </xf>
    <xf numFmtId="7" fontId="0" fillId="0" borderId="0" xfId="0" applyNumberFormat="1" applyAlignment="1">
      <alignment horizontal="center" vertical="center"/>
    </xf>
    <xf numFmtId="0" fontId="13" fillId="0" borderId="0" xfId="0" applyFont="1"/>
    <xf numFmtId="7" fontId="3" fillId="6" borderId="0" xfId="0" applyNumberFormat="1" applyFont="1" applyFill="1"/>
    <xf numFmtId="44" fontId="4" fillId="6" borderId="4" xfId="0" applyNumberFormat="1" applyFont="1" applyFill="1" applyBorder="1" applyAlignment="1">
      <alignment horizontal="center"/>
    </xf>
    <xf numFmtId="7" fontId="9" fillId="6" borderId="0" xfId="0" applyNumberFormat="1" applyFont="1" applyFill="1"/>
    <xf numFmtId="7" fontId="3" fillId="6" borderId="4" xfId="0" applyNumberFormat="1" applyFont="1" applyFill="1" applyBorder="1" applyAlignment="1">
      <alignment horizontal="center"/>
    </xf>
    <xf numFmtId="7" fontId="11" fillId="6" borderId="0" xfId="0" applyNumberFormat="1" applyFont="1" applyFill="1"/>
    <xf numFmtId="7" fontId="3" fillId="6" borderId="3" xfId="0" applyNumberFormat="1" applyFont="1" applyFill="1" applyBorder="1"/>
    <xf numFmtId="7" fontId="0" fillId="6" borderId="5" xfId="0" applyNumberFormat="1" applyFill="1" applyBorder="1"/>
    <xf numFmtId="44" fontId="3" fillId="6" borderId="5" xfId="0" applyNumberFormat="1" applyFont="1" applyFill="1" applyBorder="1"/>
    <xf numFmtId="44" fontId="3" fillId="6" borderId="5" xfId="0" applyNumberFormat="1" applyFont="1" applyFill="1" applyBorder="1" applyAlignment="1">
      <alignment horizontal="center"/>
    </xf>
    <xf numFmtId="7" fontId="0" fillId="6" borderId="0" xfId="0" applyNumberFormat="1" applyFill="1" applyAlignment="1">
      <alignment horizontal="right"/>
    </xf>
    <xf numFmtId="44" fontId="0" fillId="6" borderId="0" xfId="0" applyNumberFormat="1" applyFill="1"/>
    <xf numFmtId="14" fontId="2" fillId="0" borderId="0" xfId="0" applyNumberFormat="1" applyFont="1" applyAlignment="1">
      <alignment horizontal="right"/>
    </xf>
    <xf numFmtId="7" fontId="3" fillId="0" borderId="6" xfId="0" applyNumberFormat="1" applyFont="1" applyBorder="1"/>
    <xf numFmtId="44" fontId="2" fillId="0" borderId="0" xfId="0" applyNumberFormat="1" applyFont="1" applyAlignment="1">
      <alignment horizontal="center"/>
    </xf>
    <xf numFmtId="7" fontId="11" fillId="6" borderId="0" xfId="0" applyNumberFormat="1" applyFont="1" applyFill="1" applyAlignment="1">
      <alignment horizontal="right" vertical="center"/>
    </xf>
    <xf numFmtId="7" fontId="3" fillId="6" borderId="6" xfId="0" applyNumberFormat="1" applyFont="1" applyFill="1" applyBorder="1"/>
    <xf numFmtId="0" fontId="7" fillId="0" borderId="0" xfId="0" applyFont="1" applyAlignment="1">
      <alignment horizontal="center"/>
    </xf>
    <xf numFmtId="0" fontId="2" fillId="3" borderId="0" xfId="0" applyFont="1" applyFill="1"/>
    <xf numFmtId="164" fontId="0" fillId="0" borderId="0" xfId="0" applyNumberFormat="1" applyAlignment="1">
      <alignment horizontal="right"/>
    </xf>
    <xf numFmtId="0" fontId="0" fillId="8" borderId="0" xfId="0" applyFill="1"/>
    <xf numFmtId="164" fontId="0" fillId="8" borderId="0" xfId="0" applyNumberFormat="1" applyFill="1"/>
    <xf numFmtId="0" fontId="0" fillId="8" borderId="0" xfId="0" applyFill="1" applyAlignment="1">
      <alignment horizontal="left"/>
    </xf>
    <xf numFmtId="7" fontId="0" fillId="8" borderId="0" xfId="0" applyNumberForma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1" fillId="0" borderId="0" xfId="0" applyNumberFormat="1" applyFont="1"/>
    <xf numFmtId="10" fontId="1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7" fontId="3" fillId="0" borderId="3" xfId="0" applyNumberFormat="1" applyFont="1" applyBorder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49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 wrapText="1"/>
    </xf>
    <xf numFmtId="7" fontId="2" fillId="6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4" fontId="1" fillId="0" borderId="4" xfId="0" applyNumberFormat="1" applyFont="1" applyBorder="1" applyAlignment="1">
      <alignment horizontal="center" wrapText="1"/>
    </xf>
    <xf numFmtId="10" fontId="1" fillId="0" borderId="4" xfId="0" applyNumberFormat="1" applyFont="1" applyBorder="1" applyAlignment="1">
      <alignment horizontal="center" wrapText="1"/>
    </xf>
    <xf numFmtId="0" fontId="2" fillId="0" borderId="9" xfId="0" applyFont="1" applyBorder="1"/>
    <xf numFmtId="0" fontId="1" fillId="0" borderId="9" xfId="0" applyFont="1" applyBorder="1"/>
    <xf numFmtId="44" fontId="2" fillId="0" borderId="9" xfId="0" applyNumberFormat="1" applyFont="1" applyBorder="1"/>
    <xf numFmtId="165" fontId="2" fillId="0" borderId="9" xfId="0" applyNumberFormat="1" applyFont="1" applyBorder="1"/>
    <xf numFmtId="10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10" fillId="0" borderId="9" xfId="0" applyNumberFormat="1" applyFont="1" applyBorder="1"/>
    <xf numFmtId="165" fontId="10" fillId="0" borderId="9" xfId="0" applyNumberFormat="1" applyFont="1" applyBorder="1"/>
    <xf numFmtId="7" fontId="10" fillId="0" borderId="9" xfId="0" applyNumberFormat="1" applyFont="1" applyBorder="1"/>
    <xf numFmtId="7" fontId="2" fillId="0" borderId="9" xfId="0" applyNumberFormat="1" applyFont="1" applyBorder="1"/>
    <xf numFmtId="44" fontId="2" fillId="6" borderId="9" xfId="0" applyNumberFormat="1" applyFont="1" applyFill="1" applyBorder="1"/>
    <xf numFmtId="44" fontId="2" fillId="0" borderId="9" xfId="0" applyNumberFormat="1" applyFont="1" applyBorder="1" applyAlignment="1">
      <alignment horizontal="right"/>
    </xf>
    <xf numFmtId="0" fontId="12" fillId="0" borderId="9" xfId="0" applyFont="1" applyBorder="1"/>
    <xf numFmtId="0" fontId="2" fillId="0" borderId="9" xfId="0" applyFont="1" applyBorder="1" applyAlignment="1">
      <alignment horizontal="right"/>
    </xf>
    <xf numFmtId="0" fontId="8" fillId="0" borderId="3" xfId="0" applyFont="1" applyBorder="1"/>
    <xf numFmtId="0" fontId="1" fillId="0" borderId="3" xfId="0" applyFont="1" applyBorder="1"/>
    <xf numFmtId="44" fontId="1" fillId="0" borderId="3" xfId="0" applyNumberFormat="1" applyFont="1" applyBorder="1"/>
    <xf numFmtId="10" fontId="1" fillId="0" borderId="3" xfId="0" applyNumberFormat="1" applyFont="1" applyBorder="1" applyAlignment="1">
      <alignment horizontal="center"/>
    </xf>
    <xf numFmtId="14" fontId="14" fillId="4" borderId="0" xfId="0" applyNumberFormat="1" applyFont="1" applyFill="1" applyAlignment="1">
      <alignment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44" fontId="5" fillId="4" borderId="3" xfId="0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2" fillId="3" borderId="0" xfId="0" applyFont="1" applyFill="1"/>
    <xf numFmtId="0" fontId="1" fillId="0" borderId="0" xfId="0" applyFo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142345</xdr:colOff>
      <xdr:row>0</xdr:row>
      <xdr:rowOff>31618</xdr:rowOff>
    </xdr:from>
    <xdr:to>
      <xdr:col>1</xdr:col>
      <xdr:colOff>353482</xdr:colOff>
      <xdr:row>0</xdr:row>
      <xdr:rowOff>561846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B6A1C-20F5-4914-96C0-DC57D283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45" y="31618"/>
          <a:ext cx="1171045" cy="533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6"/>
  <sheetViews>
    <sheetView tabSelected="1" zoomScaleNormal="100" workbookViewId="0">
      <pane ySplit="2" topLeftCell="A3" activePane="bottomLeft" state="frozen"/>
      <selection pane="bottomLeft" activeCell="J2" sqref="J2"/>
    </sheetView>
  </sheetViews>
  <sheetFormatPr defaultColWidth="8.77734375" defaultRowHeight="12" x14ac:dyDescent="0.25"/>
  <cols>
    <col min="1" max="1" width="13.77734375" style="1" customWidth="1"/>
    <col min="2" max="2" width="46.21875" style="1" customWidth="1"/>
    <col min="3" max="3" width="16.88671875" style="2" customWidth="1"/>
    <col min="4" max="4" width="14.6640625" style="2" customWidth="1"/>
    <col min="5" max="5" width="16.44140625" style="2" customWidth="1"/>
    <col min="6" max="6" width="19.21875" style="2" customWidth="1"/>
    <col min="7" max="7" width="17.109375" style="2" customWidth="1"/>
    <col min="8" max="8" width="17.33203125" style="2" customWidth="1"/>
    <col min="9" max="9" width="16.33203125" style="2" customWidth="1"/>
    <col min="10" max="10" width="17.21875" style="2" customWidth="1"/>
    <col min="11" max="11" width="10.109375" style="8" customWidth="1"/>
    <col min="12" max="12" width="8.77734375" style="1"/>
    <col min="13" max="13" width="13.88671875" style="1" hidden="1" customWidth="1"/>
    <col min="14" max="14" width="8.77734375" style="1"/>
    <col min="15" max="15" width="9.109375" style="1" bestFit="1" customWidth="1"/>
    <col min="16" max="16" width="8.77734375" style="1" customWidth="1"/>
    <col min="17" max="17" width="13.21875" style="1" customWidth="1"/>
    <col min="18" max="16384" width="8.77734375" style="1"/>
  </cols>
  <sheetData>
    <row r="1" spans="1:15" ht="46.5" customHeight="1" thickBot="1" x14ac:dyDescent="0.3">
      <c r="A1" s="18"/>
      <c r="B1" s="18"/>
      <c r="C1" s="172" t="s">
        <v>69</v>
      </c>
      <c r="D1" s="173"/>
      <c r="E1" s="173"/>
      <c r="F1" s="173"/>
      <c r="G1" s="173"/>
      <c r="H1" s="173"/>
      <c r="I1" s="169">
        <v>46154</v>
      </c>
      <c r="J1" s="19"/>
      <c r="K1" s="20"/>
    </row>
    <row r="2" spans="1:15" s="147" customFormat="1" ht="43.2" customHeight="1" thickBot="1" x14ac:dyDescent="0.3">
      <c r="A2" s="146" t="s">
        <v>6</v>
      </c>
      <c r="B2" s="147" t="s">
        <v>0</v>
      </c>
      <c r="C2" s="148" t="s">
        <v>7</v>
      </c>
      <c r="D2" s="144" t="s">
        <v>8</v>
      </c>
      <c r="E2" s="144" t="s">
        <v>210</v>
      </c>
      <c r="F2" s="148" t="s">
        <v>86</v>
      </c>
      <c r="G2" s="148" t="s">
        <v>137</v>
      </c>
      <c r="H2" s="148" t="s">
        <v>9</v>
      </c>
      <c r="I2" s="148" t="s">
        <v>10</v>
      </c>
      <c r="J2" s="148" t="s">
        <v>11</v>
      </c>
      <c r="K2" s="149" t="s">
        <v>12</v>
      </c>
    </row>
    <row r="3" spans="1:15" s="5" customFormat="1" ht="12.6" customHeight="1" thickBot="1" x14ac:dyDescent="0.3">
      <c r="A3" s="4"/>
      <c r="C3" s="6" t="s">
        <v>13</v>
      </c>
      <c r="D3" s="6" t="s">
        <v>14</v>
      </c>
      <c r="E3" s="6" t="s">
        <v>15</v>
      </c>
      <c r="F3" s="6" t="s">
        <v>16</v>
      </c>
      <c r="G3" s="6" t="s">
        <v>212</v>
      </c>
      <c r="H3" s="6" t="s">
        <v>17</v>
      </c>
      <c r="I3" s="6" t="s">
        <v>18</v>
      </c>
      <c r="J3" s="6" t="s">
        <v>19</v>
      </c>
      <c r="K3" s="7" t="s">
        <v>213</v>
      </c>
    </row>
    <row r="4" spans="1:15" s="156" customFormat="1" ht="12" customHeight="1" x14ac:dyDescent="0.25">
      <c r="A4" s="155"/>
      <c r="C4" s="84"/>
      <c r="D4" s="84"/>
      <c r="E4" s="84"/>
      <c r="F4" s="84" t="s">
        <v>211</v>
      </c>
      <c r="G4" s="84"/>
      <c r="H4" s="84"/>
      <c r="I4" s="84" t="s">
        <v>311</v>
      </c>
      <c r="J4" s="84" t="s">
        <v>312</v>
      </c>
      <c r="K4" s="50" t="s">
        <v>35</v>
      </c>
    </row>
    <row r="5" spans="1:15" s="150" customFormat="1" x14ac:dyDescent="0.25">
      <c r="C5" s="152"/>
      <c r="D5" s="152"/>
      <c r="E5" s="152"/>
      <c r="F5" s="152"/>
      <c r="G5" s="153"/>
      <c r="H5" s="152"/>
      <c r="I5" s="152"/>
      <c r="J5" s="152"/>
      <c r="K5" s="154"/>
    </row>
    <row r="6" spans="1:15" s="150" customFormat="1" x14ac:dyDescent="0.25">
      <c r="B6" s="151" t="s">
        <v>20</v>
      </c>
      <c r="C6" s="152"/>
      <c r="D6" s="152"/>
      <c r="E6" s="152"/>
      <c r="F6" s="152"/>
      <c r="G6" s="153"/>
      <c r="H6" s="152"/>
      <c r="I6" s="152"/>
      <c r="J6" s="152"/>
      <c r="K6" s="154"/>
    </row>
    <row r="7" spans="1:15" s="150" customFormat="1" x14ac:dyDescent="0.25">
      <c r="A7" s="150" t="s">
        <v>36</v>
      </c>
      <c r="B7" s="150" t="s">
        <v>21</v>
      </c>
      <c r="C7" s="152">
        <v>450000</v>
      </c>
      <c r="D7" s="145">
        <f>'Tranfers-Adj'!E90</f>
        <v>-8715.18</v>
      </c>
      <c r="E7" s="145">
        <v>35000</v>
      </c>
      <c r="F7" s="157">
        <f>C7+D7+E7</f>
        <v>476284.82</v>
      </c>
      <c r="G7" s="158">
        <v>471042.93</v>
      </c>
      <c r="H7" s="159">
        <v>471042.93</v>
      </c>
      <c r="I7" s="157">
        <f>F7-H7</f>
        <v>5241.890000000014</v>
      </c>
      <c r="J7" s="160">
        <f>H7+I7</f>
        <v>476284.82</v>
      </c>
      <c r="K7" s="154">
        <f>G7/F7</f>
        <v>0.98899421148883138</v>
      </c>
      <c r="M7" s="160">
        <f>H7-G7</f>
        <v>0</v>
      </c>
    </row>
    <row r="8" spans="1:15" s="150" customFormat="1" x14ac:dyDescent="0.25">
      <c r="C8" s="152"/>
      <c r="D8" s="161"/>
      <c r="E8" s="161"/>
      <c r="F8" s="152"/>
      <c r="G8" s="153"/>
      <c r="H8" s="152"/>
      <c r="I8" s="152"/>
      <c r="J8" s="152"/>
      <c r="K8" s="154"/>
      <c r="O8" s="160"/>
    </row>
    <row r="9" spans="1:15" s="150" customFormat="1" x14ac:dyDescent="0.25">
      <c r="B9" s="151" t="s">
        <v>22</v>
      </c>
      <c r="C9" s="152"/>
      <c r="D9" s="161"/>
      <c r="E9" s="161"/>
      <c r="F9" s="152"/>
      <c r="G9" s="153"/>
      <c r="H9" s="152"/>
      <c r="I9" s="152"/>
      <c r="J9" s="152"/>
      <c r="K9" s="154"/>
    </row>
    <row r="10" spans="1:15" s="150" customFormat="1" x14ac:dyDescent="0.25">
      <c r="A10" s="150" t="s">
        <v>37</v>
      </c>
      <c r="B10" s="150" t="s">
        <v>23</v>
      </c>
      <c r="C10" s="152">
        <v>297000</v>
      </c>
      <c r="D10" s="145">
        <f>'Tranfers-Adj'!E34</f>
        <v>177507.84</v>
      </c>
      <c r="E10" s="145">
        <v>25000</v>
      </c>
      <c r="F10" s="152">
        <f>C10+D10+E10</f>
        <v>499507.83999999997</v>
      </c>
      <c r="G10" s="153">
        <v>499507.84</v>
      </c>
      <c r="H10" s="152">
        <v>499507.84</v>
      </c>
      <c r="I10" s="152">
        <f>F10-H10</f>
        <v>0</v>
      </c>
      <c r="J10" s="152">
        <f t="shared" ref="J10:J32" si="0">H10+I10</f>
        <v>499507.84</v>
      </c>
      <c r="K10" s="154">
        <f t="shared" ref="K10:K35" si="1">G10/F10</f>
        <v>1.0000000000000002</v>
      </c>
      <c r="M10" s="152">
        <f>H10-G10</f>
        <v>0</v>
      </c>
    </row>
    <row r="11" spans="1:15" s="150" customFormat="1" x14ac:dyDescent="0.25">
      <c r="A11" s="150" t="s">
        <v>46</v>
      </c>
      <c r="B11" s="150" t="s">
        <v>1</v>
      </c>
      <c r="C11" s="152">
        <v>12500</v>
      </c>
      <c r="D11" s="145">
        <f>'Tranfers-Adj'!E121</f>
        <v>6600</v>
      </c>
      <c r="E11" s="145">
        <v>7500</v>
      </c>
      <c r="F11" s="152">
        <f>C11+D11+E11</f>
        <v>26600</v>
      </c>
      <c r="G11" s="153">
        <v>26600</v>
      </c>
      <c r="H11" s="160">
        <f>'Payments- Inv'!F252</f>
        <v>26600</v>
      </c>
      <c r="I11" s="152">
        <f t="shared" ref="I11:I32" si="2">F11-H11</f>
        <v>0</v>
      </c>
      <c r="J11" s="152">
        <f t="shared" si="0"/>
        <v>26600</v>
      </c>
      <c r="K11" s="154">
        <f t="shared" si="1"/>
        <v>1</v>
      </c>
    </row>
    <row r="12" spans="1:15" s="150" customFormat="1" x14ac:dyDescent="0.25">
      <c r="A12" s="150" t="s">
        <v>46</v>
      </c>
      <c r="B12" s="150" t="s">
        <v>2</v>
      </c>
      <c r="C12" s="152">
        <v>10000</v>
      </c>
      <c r="D12" s="145">
        <f>'Tranfers-Adj'!E83</f>
        <v>5000</v>
      </c>
      <c r="E12" s="145">
        <v>25000</v>
      </c>
      <c r="F12" s="152">
        <f>C12+D12+E12</f>
        <v>40000</v>
      </c>
      <c r="G12" s="153">
        <v>36301.25</v>
      </c>
      <c r="H12" s="160">
        <f>G12</f>
        <v>36301.25</v>
      </c>
      <c r="I12" s="152">
        <f t="shared" si="2"/>
        <v>3698.75</v>
      </c>
      <c r="J12" s="160">
        <f>H12+I12</f>
        <v>40000</v>
      </c>
      <c r="K12" s="154">
        <f t="shared" si="1"/>
        <v>0.90753125000000001</v>
      </c>
    </row>
    <row r="13" spans="1:15" s="150" customFormat="1" x14ac:dyDescent="0.25">
      <c r="C13" s="152"/>
      <c r="D13" s="161"/>
      <c r="E13" s="161"/>
      <c r="F13" s="152"/>
      <c r="G13" s="153"/>
      <c r="H13" s="152"/>
      <c r="I13" s="152"/>
      <c r="J13" s="152"/>
      <c r="K13" s="154"/>
    </row>
    <row r="14" spans="1:15" s="150" customFormat="1" x14ac:dyDescent="0.25">
      <c r="B14" s="151" t="s">
        <v>24</v>
      </c>
      <c r="C14" s="152"/>
      <c r="D14" s="161"/>
      <c r="E14" s="161"/>
      <c r="F14" s="152"/>
      <c r="G14" s="153"/>
      <c r="H14" s="152"/>
      <c r="I14" s="152"/>
      <c r="J14" s="152"/>
      <c r="K14" s="154"/>
    </row>
    <row r="15" spans="1:15" s="150" customFormat="1" x14ac:dyDescent="0.25">
      <c r="A15" s="150" t="s">
        <v>39</v>
      </c>
      <c r="B15" s="150" t="s">
        <v>25</v>
      </c>
      <c r="C15" s="152">
        <v>5000</v>
      </c>
      <c r="D15" s="145">
        <f>'Tranfers-Adj'!E126</f>
        <v>25000</v>
      </c>
      <c r="E15" s="161">
        <v>5000</v>
      </c>
      <c r="F15" s="152">
        <f>C15+D15+E15</f>
        <v>35000</v>
      </c>
      <c r="G15" s="153">
        <v>34900.5</v>
      </c>
      <c r="H15" s="160">
        <v>34900.5</v>
      </c>
      <c r="I15" s="152">
        <f t="shared" si="2"/>
        <v>99.5</v>
      </c>
      <c r="J15" s="152">
        <f t="shared" si="0"/>
        <v>35000</v>
      </c>
      <c r="K15" s="154">
        <f t="shared" si="1"/>
        <v>0.99715714285714285</v>
      </c>
    </row>
    <row r="16" spans="1:15" s="150" customFormat="1" x14ac:dyDescent="0.25">
      <c r="A16" s="150" t="s">
        <v>40</v>
      </c>
      <c r="B16" s="150" t="s">
        <v>38</v>
      </c>
      <c r="C16" s="152">
        <v>178107</v>
      </c>
      <c r="D16" s="145">
        <f>'Tranfers-Adj'!E95</f>
        <v>-255000</v>
      </c>
      <c r="E16" s="145">
        <v>94893</v>
      </c>
      <c r="F16" s="152">
        <f>C16+D16+E16</f>
        <v>18000</v>
      </c>
      <c r="G16" s="153">
        <v>12733.4</v>
      </c>
      <c r="H16" s="152">
        <v>12733.4</v>
      </c>
      <c r="I16" s="152">
        <f t="shared" si="2"/>
        <v>5266.6</v>
      </c>
      <c r="J16" s="152">
        <f t="shared" si="0"/>
        <v>18000</v>
      </c>
      <c r="K16" s="154">
        <f t="shared" si="1"/>
        <v>0.7074111111111111</v>
      </c>
    </row>
    <row r="17" spans="1:18" s="150" customFormat="1" x14ac:dyDescent="0.25">
      <c r="A17" s="150" t="s">
        <v>41</v>
      </c>
      <c r="B17" s="150" t="s">
        <v>26</v>
      </c>
      <c r="C17" s="152">
        <v>12500</v>
      </c>
      <c r="D17" s="145">
        <f>'Tranfers-Adj'!E78</f>
        <v>-12500</v>
      </c>
      <c r="E17" s="145"/>
      <c r="F17" s="152">
        <f>C17+D17+E17</f>
        <v>0</v>
      </c>
      <c r="G17" s="152">
        <v>0</v>
      </c>
      <c r="H17" s="152">
        <v>0</v>
      </c>
      <c r="I17" s="152">
        <f t="shared" si="2"/>
        <v>0</v>
      </c>
      <c r="J17" s="152">
        <f t="shared" si="0"/>
        <v>0</v>
      </c>
      <c r="K17" s="154">
        <v>1</v>
      </c>
    </row>
    <row r="18" spans="1:18" s="150" customFormat="1" x14ac:dyDescent="0.25">
      <c r="A18" s="150" t="s">
        <v>47</v>
      </c>
      <c r="B18" s="150" t="s">
        <v>48</v>
      </c>
      <c r="C18" s="152">
        <v>12000</v>
      </c>
      <c r="D18" s="145">
        <f>'Tranfers-Adj'!E99</f>
        <v>-5000</v>
      </c>
      <c r="E18" s="145"/>
      <c r="F18" s="152">
        <f>C18+D18+E18</f>
        <v>7000</v>
      </c>
      <c r="G18" s="153">
        <v>5520</v>
      </c>
      <c r="H18" s="160">
        <v>5520</v>
      </c>
      <c r="I18" s="152">
        <f>F18-H18</f>
        <v>1480</v>
      </c>
      <c r="J18" s="152">
        <f t="shared" ref="J18:J19" si="3">H18+I18</f>
        <v>7000</v>
      </c>
      <c r="K18" s="154">
        <f t="shared" ref="K18" si="4">G18/F18</f>
        <v>0.78857142857142859</v>
      </c>
    </row>
    <row r="19" spans="1:18" s="150" customFormat="1" x14ac:dyDescent="0.25">
      <c r="A19" s="150" t="s">
        <v>49</v>
      </c>
      <c r="B19" s="150" t="s">
        <v>50</v>
      </c>
      <c r="C19" s="152">
        <v>8000</v>
      </c>
      <c r="D19" s="145">
        <f>'Tranfers-Adj'!E103</f>
        <v>-5000</v>
      </c>
      <c r="E19" s="145"/>
      <c r="F19" s="152">
        <f>C19+D19+E19</f>
        <v>3000</v>
      </c>
      <c r="G19" s="153">
        <f>'Payments- Inv'!$F$155</f>
        <v>1055.6199999999999</v>
      </c>
      <c r="H19" s="160">
        <f>'Payments- Inv'!$F$155</f>
        <v>1055.6199999999999</v>
      </c>
      <c r="I19" s="152">
        <f t="shared" ref="I19" si="5">F19-H19</f>
        <v>1944.38</v>
      </c>
      <c r="J19" s="152">
        <f t="shared" si="3"/>
        <v>3000</v>
      </c>
      <c r="K19" s="154">
        <f>G19/F19</f>
        <v>0.35187333333333332</v>
      </c>
    </row>
    <row r="20" spans="1:18" s="150" customFormat="1" x14ac:dyDescent="0.25">
      <c r="C20" s="152"/>
      <c r="D20" s="161"/>
      <c r="E20" s="161"/>
      <c r="F20" s="152"/>
      <c r="G20" s="153"/>
      <c r="H20" s="152"/>
      <c r="I20" s="152"/>
      <c r="J20" s="152"/>
      <c r="K20" s="154"/>
      <c r="Q20" s="162"/>
      <c r="R20" s="163"/>
    </row>
    <row r="21" spans="1:18" s="150" customFormat="1" x14ac:dyDescent="0.25">
      <c r="B21" s="151" t="s">
        <v>27</v>
      </c>
      <c r="C21" s="152"/>
      <c r="D21" s="161"/>
      <c r="E21" s="161"/>
      <c r="F21" s="152"/>
      <c r="G21" s="153"/>
      <c r="H21" s="152"/>
      <c r="I21" s="152"/>
      <c r="J21" s="152"/>
      <c r="K21" s="154"/>
      <c r="Q21" s="164"/>
    </row>
    <row r="22" spans="1:18" s="150" customFormat="1" x14ac:dyDescent="0.25">
      <c r="A22" s="150" t="s">
        <v>44</v>
      </c>
      <c r="B22" s="150" t="s">
        <v>28</v>
      </c>
      <c r="C22" s="152">
        <v>7429465</v>
      </c>
      <c r="D22" s="145">
        <f>'Tranfers-Adj'!E70</f>
        <v>1467005</v>
      </c>
      <c r="E22" s="145">
        <v>498530</v>
      </c>
      <c r="F22" s="152">
        <f>C22+D22+E22</f>
        <v>9395000</v>
      </c>
      <c r="G22" s="160">
        <v>9133826.4100000001</v>
      </c>
      <c r="H22" s="152">
        <v>9394309.1500000004</v>
      </c>
      <c r="I22" s="152">
        <f>F22-H22</f>
        <v>690.84999999962747</v>
      </c>
      <c r="J22" s="152">
        <f t="shared" ref="J22" si="6">H22+I22</f>
        <v>9395000</v>
      </c>
      <c r="K22" s="154">
        <f t="shared" si="1"/>
        <v>0.9722007887174029</v>
      </c>
      <c r="Q22" s="162"/>
      <c r="R22" s="163"/>
    </row>
    <row r="23" spans="1:18" s="150" customFormat="1" x14ac:dyDescent="0.25">
      <c r="A23" s="150" t="s">
        <v>44</v>
      </c>
      <c r="B23" s="150" t="s">
        <v>3</v>
      </c>
      <c r="C23" s="152">
        <v>2017</v>
      </c>
      <c r="D23" s="145">
        <f>'Tranfers-Adj'!E74</f>
        <v>-2017</v>
      </c>
      <c r="E23" s="145"/>
      <c r="F23" s="152">
        <f>C23+D23+E23</f>
        <v>0</v>
      </c>
      <c r="G23" s="152">
        <v>0</v>
      </c>
      <c r="H23" s="152">
        <v>0</v>
      </c>
      <c r="I23" s="152">
        <f t="shared" si="2"/>
        <v>0</v>
      </c>
      <c r="J23" s="152">
        <f>H23+I23</f>
        <v>0</v>
      </c>
      <c r="K23" s="154">
        <v>1</v>
      </c>
      <c r="Q23" s="164"/>
    </row>
    <row r="24" spans="1:18" s="150" customFormat="1" x14ac:dyDescent="0.25">
      <c r="A24" s="150" t="s">
        <v>44</v>
      </c>
      <c r="B24" s="150" t="s">
        <v>4</v>
      </c>
      <c r="C24" s="152">
        <v>15000</v>
      </c>
      <c r="D24" s="145">
        <f>'Tranfers-Adj'!E50</f>
        <v>30184.86</v>
      </c>
      <c r="E24" s="145">
        <v>36077</v>
      </c>
      <c r="F24" s="152">
        <f>C24+D24+E24</f>
        <v>81261.86</v>
      </c>
      <c r="G24" s="153">
        <f>'Payments- Inv'!$F$234</f>
        <v>81261.86</v>
      </c>
      <c r="H24" s="153">
        <v>81261.86</v>
      </c>
      <c r="I24" s="152">
        <f>F24-H24</f>
        <v>0</v>
      </c>
      <c r="J24" s="152">
        <f t="shared" si="0"/>
        <v>81261.86</v>
      </c>
      <c r="K24" s="154">
        <f t="shared" si="1"/>
        <v>1</v>
      </c>
      <c r="Q24" s="164"/>
    </row>
    <row r="25" spans="1:18" s="150" customFormat="1" x14ac:dyDescent="0.25">
      <c r="C25" s="152"/>
      <c r="D25" s="161"/>
      <c r="E25" s="161"/>
      <c r="F25" s="152"/>
      <c r="G25" s="153"/>
      <c r="H25" s="152"/>
      <c r="I25" s="152"/>
      <c r="J25" s="152"/>
      <c r="K25" s="154"/>
      <c r="Q25" s="162"/>
      <c r="R25" s="163"/>
    </row>
    <row r="26" spans="1:18" s="150" customFormat="1" x14ac:dyDescent="0.25">
      <c r="B26" s="151" t="s">
        <v>29</v>
      </c>
      <c r="C26" s="152"/>
      <c r="D26" s="161"/>
      <c r="E26" s="161"/>
      <c r="F26" s="152"/>
      <c r="G26" s="153"/>
      <c r="H26" s="152"/>
      <c r="I26" s="152"/>
      <c r="J26" s="152"/>
      <c r="K26" s="154"/>
    </row>
    <row r="27" spans="1:18" s="150" customFormat="1" x14ac:dyDescent="0.25">
      <c r="A27" s="150" t="s">
        <v>45</v>
      </c>
      <c r="B27" s="150" t="s">
        <v>30</v>
      </c>
      <c r="C27" s="152">
        <v>300000</v>
      </c>
      <c r="D27" s="145">
        <f>'Tranfers-Adj'!E116</f>
        <v>-252999.41999999998</v>
      </c>
      <c r="E27" s="145">
        <v>327000</v>
      </c>
      <c r="F27" s="152">
        <f>C27+D27+E27</f>
        <v>374000.58</v>
      </c>
      <c r="G27" s="153">
        <v>3736965.2</v>
      </c>
      <c r="H27" s="160">
        <v>373965.2</v>
      </c>
      <c r="I27" s="157">
        <f t="shared" si="2"/>
        <v>35.380000000004657</v>
      </c>
      <c r="J27" s="152">
        <f t="shared" si="0"/>
        <v>374000.58</v>
      </c>
      <c r="K27" s="154">
        <f t="shared" si="1"/>
        <v>9.9918700660838553</v>
      </c>
    </row>
    <row r="28" spans="1:18" s="150" customFormat="1" x14ac:dyDescent="0.25">
      <c r="A28" s="150" t="s">
        <v>42</v>
      </c>
      <c r="B28" s="150" t="s">
        <v>31</v>
      </c>
      <c r="C28" s="152">
        <v>20000</v>
      </c>
      <c r="D28" s="145">
        <f>'Tranfers-Adj'!E134</f>
        <v>-41657.83</v>
      </c>
      <c r="E28" s="145">
        <v>25000</v>
      </c>
      <c r="F28" s="152">
        <f>C28+D28+E28</f>
        <v>3342.1699999999983</v>
      </c>
      <c r="G28" s="153">
        <v>3342.17</v>
      </c>
      <c r="H28" s="152">
        <v>3342.17</v>
      </c>
      <c r="I28" s="152">
        <f t="shared" si="2"/>
        <v>0</v>
      </c>
      <c r="J28" s="152">
        <f t="shared" si="0"/>
        <v>3342.17</v>
      </c>
      <c r="K28" s="154">
        <f t="shared" si="1"/>
        <v>1.0000000000000004</v>
      </c>
    </row>
    <row r="29" spans="1:18" s="150" customFormat="1" x14ac:dyDescent="0.25">
      <c r="C29" s="152"/>
      <c r="D29" s="161"/>
      <c r="E29" s="161"/>
      <c r="F29" s="152"/>
      <c r="G29" s="153"/>
      <c r="H29" s="152"/>
      <c r="I29" s="152"/>
      <c r="J29" s="152"/>
      <c r="K29" s="154"/>
    </row>
    <row r="30" spans="1:18" s="150" customFormat="1" x14ac:dyDescent="0.25">
      <c r="B30" s="151" t="s">
        <v>32</v>
      </c>
      <c r="C30" s="152"/>
      <c r="D30" s="161"/>
      <c r="E30" s="161"/>
      <c r="F30" s="152"/>
      <c r="G30" s="153"/>
      <c r="H30" s="152"/>
      <c r="I30" s="152"/>
      <c r="J30" s="152"/>
      <c r="K30" s="154"/>
    </row>
    <row r="31" spans="1:18" s="150" customFormat="1" x14ac:dyDescent="0.25">
      <c r="A31" s="150" t="s">
        <v>43</v>
      </c>
      <c r="B31" s="150" t="s">
        <v>33</v>
      </c>
      <c r="C31" s="152">
        <v>324988</v>
      </c>
      <c r="D31" s="145">
        <f>'Tranfers-Adj'!E39</f>
        <v>-324988</v>
      </c>
      <c r="E31" s="145"/>
      <c r="F31" s="152">
        <f>C31+D31+E31</f>
        <v>0</v>
      </c>
      <c r="G31" s="152">
        <v>0</v>
      </c>
      <c r="H31" s="152">
        <v>0</v>
      </c>
      <c r="I31" s="152">
        <f t="shared" si="2"/>
        <v>0</v>
      </c>
      <c r="J31" s="152">
        <f t="shared" si="0"/>
        <v>0</v>
      </c>
      <c r="K31" s="154">
        <v>1</v>
      </c>
    </row>
    <row r="32" spans="1:18" s="150" customFormat="1" x14ac:dyDescent="0.25">
      <c r="A32" s="150" t="s">
        <v>43</v>
      </c>
      <c r="B32" s="150" t="s">
        <v>5</v>
      </c>
      <c r="C32" s="152">
        <v>423423</v>
      </c>
      <c r="D32" s="145">
        <f>'Tranfers-Adj'!E21</f>
        <v>-803420.27</v>
      </c>
      <c r="E32" s="145">
        <v>421000</v>
      </c>
      <c r="F32" s="152">
        <f>C32+D32+E32</f>
        <v>41002.729999999981</v>
      </c>
      <c r="G32" s="153">
        <v>0</v>
      </c>
      <c r="H32" s="152">
        <v>0</v>
      </c>
      <c r="I32" s="152">
        <f t="shared" si="2"/>
        <v>41002.729999999981</v>
      </c>
      <c r="J32" s="152">
        <f t="shared" si="0"/>
        <v>41002.729999999981</v>
      </c>
      <c r="K32" s="154">
        <v>0.90190000000000003</v>
      </c>
    </row>
    <row r="33" spans="1:11" s="150" customFormat="1" x14ac:dyDescent="0.25">
      <c r="C33" s="152"/>
      <c r="D33" s="152"/>
      <c r="E33" s="152"/>
      <c r="F33" s="152"/>
      <c r="G33" s="153"/>
      <c r="H33" s="152"/>
      <c r="I33" s="152"/>
      <c r="J33" s="152"/>
      <c r="K33" s="154"/>
    </row>
    <row r="34" spans="1:11" s="150" customFormat="1" x14ac:dyDescent="0.25">
      <c r="C34" s="152"/>
      <c r="D34" s="152"/>
      <c r="E34" s="152"/>
      <c r="F34" s="152"/>
      <c r="G34" s="153"/>
      <c r="H34" s="152"/>
      <c r="I34" s="152"/>
      <c r="J34" s="152"/>
      <c r="K34" s="154"/>
    </row>
    <row r="35" spans="1:11" s="9" customFormat="1" x14ac:dyDescent="0.25">
      <c r="B35" s="9" t="s">
        <v>34</v>
      </c>
      <c r="C35" s="10">
        <f>SUM(C5:C34)</f>
        <v>9500000</v>
      </c>
      <c r="D35" s="10">
        <f>SUM(D6:D34)</f>
        <v>0</v>
      </c>
      <c r="E35" s="10">
        <f>SUM(E6:E32)</f>
        <v>1500000</v>
      </c>
      <c r="F35" s="10">
        <f>C35+E35</f>
        <v>11000000</v>
      </c>
      <c r="G35" s="28">
        <f>SUM(G5:G34)</f>
        <v>14043057.179999998</v>
      </c>
      <c r="H35" s="10">
        <f>SUM(H5:H34)</f>
        <v>10940539.92</v>
      </c>
      <c r="I35" s="10">
        <f>SUM(I5:I34)</f>
        <v>59460.079999999623</v>
      </c>
      <c r="J35" s="10">
        <f>H35+I35</f>
        <v>11000000</v>
      </c>
      <c r="K35" s="11">
        <f t="shared" si="1"/>
        <v>1.2766415618181817</v>
      </c>
    </row>
    <row r="36" spans="1:11" x14ac:dyDescent="0.25">
      <c r="G36" s="27"/>
    </row>
    <row r="37" spans="1:11" x14ac:dyDescent="0.25">
      <c r="A37" s="175" t="s">
        <v>51</v>
      </c>
      <c r="B37" s="175"/>
      <c r="C37" s="175"/>
      <c r="G37" s="27"/>
    </row>
    <row r="38" spans="1:11" x14ac:dyDescent="0.25">
      <c r="G38" s="27"/>
    </row>
    <row r="39" spans="1:11" x14ac:dyDescent="0.25">
      <c r="B39" s="1" t="s">
        <v>52</v>
      </c>
      <c r="C39" s="2">
        <v>47000</v>
      </c>
      <c r="D39" s="2">
        <v>0</v>
      </c>
      <c r="F39" s="2">
        <f t="shared" ref="F39:F40" si="7">C39+D39</f>
        <v>47000</v>
      </c>
      <c r="G39" s="27">
        <f>'Payments- Inv'!$F$109</f>
        <v>46991.199999999997</v>
      </c>
      <c r="H39" s="24">
        <f>'Payments- Inv'!$F$100</f>
        <v>46991</v>
      </c>
      <c r="I39" s="2">
        <f t="shared" ref="I39:I40" si="8">F39-H39</f>
        <v>9</v>
      </c>
      <c r="J39" s="2">
        <f t="shared" ref="J39:J40" si="9">H39+I39</f>
        <v>47000</v>
      </c>
      <c r="K39" s="8">
        <f t="shared" ref="K39:K40" si="10">G39/F39</f>
        <v>0.99981276595744673</v>
      </c>
    </row>
    <row r="40" spans="1:11" x14ac:dyDescent="0.25">
      <c r="B40" s="1" t="s">
        <v>53</v>
      </c>
      <c r="C40" s="2">
        <v>15000</v>
      </c>
      <c r="D40" s="2">
        <v>0</v>
      </c>
      <c r="F40" s="2">
        <f t="shared" si="7"/>
        <v>15000</v>
      </c>
      <c r="G40" s="27">
        <f>'Payments- Inv'!$F$7</f>
        <v>14798.65</v>
      </c>
      <c r="H40" s="24">
        <f>'Payments- Inv'!$F$2</f>
        <v>14798.65</v>
      </c>
      <c r="I40" s="2">
        <f t="shared" si="8"/>
        <v>201.35000000000036</v>
      </c>
      <c r="J40" s="2">
        <f t="shared" si="9"/>
        <v>15000</v>
      </c>
      <c r="K40" s="8">
        <f t="shared" si="10"/>
        <v>0.98657666666666666</v>
      </c>
    </row>
    <row r="43" spans="1:11" s="34" customFormat="1" x14ac:dyDescent="0.25">
      <c r="B43" s="34" t="s">
        <v>83</v>
      </c>
      <c r="C43" s="36">
        <f t="shared" ref="C43:J43" si="11">SUM(C39:C40)</f>
        <v>62000</v>
      </c>
      <c r="D43" s="36">
        <f t="shared" si="11"/>
        <v>0</v>
      </c>
      <c r="E43" s="36"/>
      <c r="F43" s="36">
        <f t="shared" si="11"/>
        <v>62000</v>
      </c>
      <c r="G43" s="35">
        <f t="shared" si="11"/>
        <v>61789.85</v>
      </c>
      <c r="H43" s="36">
        <f t="shared" si="11"/>
        <v>61789.65</v>
      </c>
      <c r="I43" s="36">
        <f t="shared" si="11"/>
        <v>210.35000000000036</v>
      </c>
      <c r="J43" s="36">
        <f t="shared" si="11"/>
        <v>62000</v>
      </c>
      <c r="K43" s="37">
        <f t="shared" ref="K43" si="12">G43/F43</f>
        <v>0.99661048387096773</v>
      </c>
    </row>
    <row r="44" spans="1:11" x14ac:dyDescent="0.25">
      <c r="A44" s="3" t="s">
        <v>54</v>
      </c>
    </row>
    <row r="45" spans="1:11" s="52" customFormat="1" ht="12.6" thickBot="1" x14ac:dyDescent="0.3">
      <c r="C45" s="53"/>
      <c r="D45" s="53"/>
      <c r="E45" s="53"/>
      <c r="F45" s="53"/>
      <c r="G45" s="53"/>
      <c r="H45" s="53"/>
      <c r="I45" s="53"/>
      <c r="J45" s="53"/>
      <c r="K45" s="55"/>
    </row>
    <row r="46" spans="1:11" x14ac:dyDescent="0.25">
      <c r="A46" s="176" t="s">
        <v>55</v>
      </c>
      <c r="B46" s="176"/>
      <c r="I46" s="121" t="s">
        <v>158</v>
      </c>
    </row>
    <row r="47" spans="1:11" x14ac:dyDescent="0.25">
      <c r="A47" s="12" t="s">
        <v>56</v>
      </c>
      <c r="B47" s="1" t="s">
        <v>85</v>
      </c>
      <c r="C47" s="31">
        <v>44628</v>
      </c>
      <c r="H47" s="41">
        <v>5472</v>
      </c>
    </row>
    <row r="48" spans="1:11" x14ac:dyDescent="0.25">
      <c r="A48" s="12" t="s">
        <v>58</v>
      </c>
      <c r="B48" s="1" t="s">
        <v>109</v>
      </c>
      <c r="C48" s="31">
        <v>44729</v>
      </c>
      <c r="H48" s="2">
        <v>3300</v>
      </c>
    </row>
    <row r="49" spans="1:8" x14ac:dyDescent="0.25">
      <c r="A49" s="12" t="s">
        <v>59</v>
      </c>
      <c r="B49" s="1" t="s">
        <v>88</v>
      </c>
      <c r="C49" s="31">
        <v>44729</v>
      </c>
      <c r="H49" s="2">
        <v>8030</v>
      </c>
    </row>
    <row r="50" spans="1:8" x14ac:dyDescent="0.25">
      <c r="A50" s="12" t="s">
        <v>60</v>
      </c>
      <c r="B50" s="1" t="s">
        <v>105</v>
      </c>
      <c r="C50" s="31">
        <v>44729</v>
      </c>
      <c r="H50" s="2">
        <v>655.12</v>
      </c>
    </row>
    <row r="51" spans="1:8" x14ac:dyDescent="0.25">
      <c r="A51" s="12" t="s">
        <v>61</v>
      </c>
      <c r="B51" s="1" t="s">
        <v>93</v>
      </c>
      <c r="C51" s="31">
        <v>44739</v>
      </c>
      <c r="H51" s="2">
        <v>485</v>
      </c>
    </row>
    <row r="52" spans="1:8" x14ac:dyDescent="0.25">
      <c r="A52" s="12" t="s">
        <v>62</v>
      </c>
      <c r="B52" s="1" t="s">
        <v>106</v>
      </c>
      <c r="C52" s="31">
        <v>44993</v>
      </c>
      <c r="H52" s="2">
        <v>2955.37</v>
      </c>
    </row>
    <row r="53" spans="1:8" x14ac:dyDescent="0.25">
      <c r="A53" s="12" t="s">
        <v>107</v>
      </c>
      <c r="B53" s="1" t="s">
        <v>108</v>
      </c>
      <c r="C53" s="31">
        <v>45013</v>
      </c>
      <c r="H53" s="2">
        <v>6600</v>
      </c>
    </row>
    <row r="54" spans="1:8" x14ac:dyDescent="0.25">
      <c r="A54" s="12" t="s">
        <v>243</v>
      </c>
      <c r="B54" s="1" t="s">
        <v>281</v>
      </c>
      <c r="C54" s="31">
        <v>45397</v>
      </c>
      <c r="H54" s="2">
        <v>4455</v>
      </c>
    </row>
    <row r="55" spans="1:8" x14ac:dyDescent="0.25">
      <c r="A55" s="12" t="s">
        <v>284</v>
      </c>
      <c r="B55" s="1" t="s">
        <v>376</v>
      </c>
      <c r="C55" s="31">
        <v>45603</v>
      </c>
      <c r="H55" s="2">
        <v>6212.75</v>
      </c>
    </row>
    <row r="56" spans="1:8" x14ac:dyDescent="0.25">
      <c r="A56" s="12" t="s">
        <v>285</v>
      </c>
      <c r="B56" s="1" t="s">
        <v>375</v>
      </c>
      <c r="C56" s="31">
        <v>45636</v>
      </c>
      <c r="H56" s="2">
        <v>12169.75</v>
      </c>
    </row>
    <row r="57" spans="1:8" x14ac:dyDescent="0.25">
      <c r="A57" s="12" t="s">
        <v>286</v>
      </c>
      <c r="B57" s="1" t="s">
        <v>394</v>
      </c>
      <c r="C57" s="31">
        <v>45699</v>
      </c>
      <c r="H57" s="2">
        <v>15397.5</v>
      </c>
    </row>
    <row r="58" spans="1:8" x14ac:dyDescent="0.25">
      <c r="A58" s="12" t="s">
        <v>287</v>
      </c>
      <c r="B58" s="1" t="s">
        <v>406</v>
      </c>
      <c r="C58" s="31">
        <v>45790</v>
      </c>
      <c r="H58" s="2">
        <v>6025.1</v>
      </c>
    </row>
    <row r="59" spans="1:8" x14ac:dyDescent="0.25">
      <c r="A59" s="12" t="s">
        <v>288</v>
      </c>
      <c r="B59" s="1" t="s">
        <v>407</v>
      </c>
      <c r="C59" s="31">
        <v>45790</v>
      </c>
      <c r="H59" s="2">
        <v>335.75</v>
      </c>
    </row>
    <row r="60" spans="1:8" x14ac:dyDescent="0.25">
      <c r="A60" s="12" t="s">
        <v>289</v>
      </c>
      <c r="B60" s="1" t="s">
        <v>408</v>
      </c>
      <c r="C60" s="31">
        <v>45790</v>
      </c>
      <c r="H60" s="2">
        <v>5006.74</v>
      </c>
    </row>
    <row r="61" spans="1:8" x14ac:dyDescent="0.25">
      <c r="A61" s="12" t="s">
        <v>290</v>
      </c>
      <c r="B61" s="1" t="s">
        <v>415</v>
      </c>
      <c r="C61" s="31">
        <v>45825</v>
      </c>
      <c r="H61" s="2">
        <v>2666</v>
      </c>
    </row>
    <row r="62" spans="1:8" x14ac:dyDescent="0.25">
      <c r="A62" s="12" t="s">
        <v>291</v>
      </c>
      <c r="B62" s="1" t="s">
        <v>417</v>
      </c>
      <c r="C62" s="31">
        <v>45785</v>
      </c>
      <c r="H62" s="2">
        <v>1487</v>
      </c>
    </row>
    <row r="63" spans="1:8" x14ac:dyDescent="0.25">
      <c r="A63" s="12" t="s">
        <v>292</v>
      </c>
      <c r="B63" s="1" t="s">
        <v>420</v>
      </c>
      <c r="C63" s="31">
        <v>45870</v>
      </c>
      <c r="H63" s="2">
        <v>1163.5999999999999</v>
      </c>
    </row>
    <row r="64" spans="1:8" x14ac:dyDescent="0.25">
      <c r="A64" s="12" t="s">
        <v>293</v>
      </c>
      <c r="B64" s="1" t="s">
        <v>421</v>
      </c>
      <c r="C64" s="31">
        <v>45909</v>
      </c>
      <c r="H64" s="2">
        <v>3139.25</v>
      </c>
    </row>
    <row r="65" spans="1:11" x14ac:dyDescent="0.25">
      <c r="A65" s="12" t="s">
        <v>300</v>
      </c>
      <c r="B65" s="1" t="s">
        <v>422</v>
      </c>
      <c r="C65" s="31">
        <v>45938</v>
      </c>
      <c r="H65" s="2">
        <v>885</v>
      </c>
    </row>
    <row r="66" spans="1:11" x14ac:dyDescent="0.25">
      <c r="A66" s="12" t="s">
        <v>298</v>
      </c>
      <c r="B66" s="1" t="s">
        <v>436</v>
      </c>
      <c r="C66" s="31"/>
      <c r="H66" s="2">
        <v>0</v>
      </c>
    </row>
    <row r="67" spans="1:11" x14ac:dyDescent="0.25">
      <c r="A67" s="12" t="s">
        <v>338</v>
      </c>
      <c r="B67" s="1" t="s">
        <v>437</v>
      </c>
      <c r="C67" s="31">
        <v>46082</v>
      </c>
      <c r="H67" s="2">
        <v>203.5</v>
      </c>
    </row>
    <row r="68" spans="1:11" x14ac:dyDescent="0.25">
      <c r="A68" s="12" t="s">
        <v>345</v>
      </c>
      <c r="B68" s="1" t="s">
        <v>438</v>
      </c>
      <c r="C68" s="31">
        <v>46113</v>
      </c>
      <c r="H68" s="2">
        <v>274.5</v>
      </c>
    </row>
    <row r="69" spans="1:11" s="52" customFormat="1" ht="14.4" thickBot="1" x14ac:dyDescent="0.35">
      <c r="A69" s="165" t="s">
        <v>72</v>
      </c>
      <c r="C69" s="53"/>
      <c r="D69" s="53"/>
      <c r="E69" s="53"/>
      <c r="F69" s="53"/>
      <c r="G69" s="53"/>
      <c r="H69" s="54">
        <f>SUM(H47:H68)</f>
        <v>86918.930000000008</v>
      </c>
      <c r="I69" s="53"/>
      <c r="J69" s="53"/>
      <c r="K69" s="55"/>
    </row>
    <row r="70" spans="1:11" x14ac:dyDescent="0.25">
      <c r="A70" s="174" t="s">
        <v>57</v>
      </c>
      <c r="B70" s="174"/>
      <c r="I70" s="121" t="s">
        <v>158</v>
      </c>
    </row>
    <row r="71" spans="1:11" x14ac:dyDescent="0.25">
      <c r="A71" s="12" t="s">
        <v>56</v>
      </c>
      <c r="B71" s="1" t="s">
        <v>63</v>
      </c>
      <c r="C71" s="31">
        <v>44572</v>
      </c>
      <c r="H71" s="2">
        <v>15455</v>
      </c>
    </row>
    <row r="72" spans="1:11" x14ac:dyDescent="0.25">
      <c r="A72" s="12" t="s">
        <v>58</v>
      </c>
      <c r="B72" s="1" t="s">
        <v>108</v>
      </c>
      <c r="C72" s="31">
        <v>45055</v>
      </c>
      <c r="H72" s="2">
        <v>16770</v>
      </c>
    </row>
    <row r="73" spans="1:11" x14ac:dyDescent="0.25">
      <c r="A73" s="12" t="s">
        <v>59</v>
      </c>
      <c r="B73" s="1" t="s">
        <v>240</v>
      </c>
      <c r="C73" s="31">
        <v>45370</v>
      </c>
      <c r="H73" s="2">
        <v>1725</v>
      </c>
    </row>
    <row r="74" spans="1:11" x14ac:dyDescent="0.25">
      <c r="A74" s="12" t="s">
        <v>59</v>
      </c>
      <c r="B74" s="1" t="s">
        <v>307</v>
      </c>
      <c r="C74" s="31">
        <v>45370</v>
      </c>
      <c r="H74" s="2">
        <v>22344.54</v>
      </c>
    </row>
    <row r="75" spans="1:11" x14ac:dyDescent="0.25">
      <c r="A75" s="12" t="s">
        <v>60</v>
      </c>
      <c r="B75" s="1" t="s">
        <v>306</v>
      </c>
      <c r="C75" s="119">
        <v>45427</v>
      </c>
      <c r="H75" s="2">
        <v>22344.54</v>
      </c>
    </row>
    <row r="76" spans="1:11" x14ac:dyDescent="0.25">
      <c r="A76" s="12" t="s">
        <v>61</v>
      </c>
      <c r="B76" s="1" t="s">
        <v>308</v>
      </c>
      <c r="C76" s="119">
        <v>45444</v>
      </c>
      <c r="H76" s="2">
        <v>22344.54</v>
      </c>
    </row>
    <row r="77" spans="1:11" x14ac:dyDescent="0.25">
      <c r="A77" s="12" t="s">
        <v>62</v>
      </c>
      <c r="B77" s="1" t="s">
        <v>326</v>
      </c>
      <c r="C77" s="119">
        <v>45478</v>
      </c>
      <c r="H77" s="2">
        <v>22344.54</v>
      </c>
    </row>
    <row r="78" spans="1:11" x14ac:dyDescent="0.25">
      <c r="A78" s="12" t="s">
        <v>107</v>
      </c>
      <c r="B78" s="1" t="s">
        <v>329</v>
      </c>
      <c r="C78" s="119">
        <v>45505</v>
      </c>
      <c r="H78" s="2">
        <v>22344.54</v>
      </c>
      <c r="I78" s="121"/>
    </row>
    <row r="79" spans="1:11" x14ac:dyDescent="0.25">
      <c r="A79" s="12" t="s">
        <v>243</v>
      </c>
      <c r="B79" s="1" t="s">
        <v>344</v>
      </c>
      <c r="C79" s="119">
        <v>45536</v>
      </c>
      <c r="H79" s="2">
        <v>22344.54</v>
      </c>
    </row>
    <row r="80" spans="1:11" x14ac:dyDescent="0.25">
      <c r="A80" s="12" t="s">
        <v>284</v>
      </c>
      <c r="B80" s="1" t="s">
        <v>356</v>
      </c>
      <c r="C80" s="119">
        <v>45566</v>
      </c>
      <c r="H80" s="2">
        <v>22344.54</v>
      </c>
    </row>
    <row r="81" spans="1:11" x14ac:dyDescent="0.25">
      <c r="A81" s="12" t="s">
        <v>285</v>
      </c>
      <c r="B81" s="1" t="s">
        <v>370</v>
      </c>
      <c r="C81" s="119">
        <v>45608</v>
      </c>
      <c r="H81" s="2">
        <v>15097.27</v>
      </c>
    </row>
    <row r="82" spans="1:11" x14ac:dyDescent="0.25">
      <c r="A82" s="12"/>
      <c r="B82" s="1" t="s">
        <v>395</v>
      </c>
      <c r="C82" s="119"/>
      <c r="H82" s="2">
        <v>-2700</v>
      </c>
    </row>
    <row r="83" spans="1:11" x14ac:dyDescent="0.25">
      <c r="A83" s="12"/>
    </row>
    <row r="84" spans="1:11" s="52" customFormat="1" ht="14.4" thickBot="1" x14ac:dyDescent="0.35">
      <c r="A84" s="51" t="s">
        <v>72</v>
      </c>
      <c r="C84" s="53"/>
      <c r="D84" s="53"/>
      <c r="E84" s="53"/>
      <c r="F84" s="53"/>
      <c r="G84" s="53"/>
      <c r="H84" s="54">
        <f>SUM(H71:H82)</f>
        <v>202759.05000000002</v>
      </c>
      <c r="I84" s="53"/>
      <c r="J84" s="53"/>
      <c r="K84" s="55"/>
    </row>
    <row r="85" spans="1:11" x14ac:dyDescent="0.25">
      <c r="A85" s="174" t="s">
        <v>110</v>
      </c>
      <c r="B85" s="174"/>
      <c r="I85" s="121" t="s">
        <v>158</v>
      </c>
    </row>
    <row r="86" spans="1:11" x14ac:dyDescent="0.25">
      <c r="A86" s="12" t="s">
        <v>56</v>
      </c>
      <c r="B86" s="1" t="s">
        <v>111</v>
      </c>
      <c r="C86" s="82">
        <v>45035</v>
      </c>
      <c r="H86" s="2">
        <v>-3403.07</v>
      </c>
    </row>
    <row r="87" spans="1:11" x14ac:dyDescent="0.25">
      <c r="A87" s="12" t="s">
        <v>58</v>
      </c>
      <c r="B87" s="1" t="s">
        <v>112</v>
      </c>
      <c r="C87" s="82">
        <v>45055</v>
      </c>
      <c r="H87" s="2">
        <v>45270.52</v>
      </c>
    </row>
    <row r="88" spans="1:11" x14ac:dyDescent="0.25">
      <c r="A88" s="12" t="s">
        <v>59</v>
      </c>
      <c r="B88" s="1" t="s">
        <v>159</v>
      </c>
      <c r="C88" s="82">
        <v>45153</v>
      </c>
      <c r="H88" s="2">
        <v>18384.740000000002</v>
      </c>
    </row>
    <row r="89" spans="1:11" x14ac:dyDescent="0.25">
      <c r="A89" s="12" t="s">
        <v>59</v>
      </c>
      <c r="B89" s="1" t="s">
        <v>160</v>
      </c>
      <c r="C89" s="82">
        <v>45153</v>
      </c>
      <c r="H89" s="2">
        <v>-13136.46</v>
      </c>
    </row>
    <row r="90" spans="1:11" x14ac:dyDescent="0.25">
      <c r="A90" s="12" t="s">
        <v>60</v>
      </c>
      <c r="B90" s="1" t="s">
        <v>157</v>
      </c>
      <c r="C90" s="82">
        <v>45203</v>
      </c>
      <c r="H90" s="2">
        <v>14346.35</v>
      </c>
    </row>
    <row r="91" spans="1:11" x14ac:dyDescent="0.25">
      <c r="A91" s="12" t="s">
        <v>61</v>
      </c>
      <c r="B91" s="1" t="s">
        <v>209</v>
      </c>
      <c r="C91" s="82">
        <v>45280</v>
      </c>
      <c r="H91" s="2">
        <v>3572.22</v>
      </c>
    </row>
    <row r="92" spans="1:11" x14ac:dyDescent="0.25">
      <c r="A92" s="12" t="s">
        <v>62</v>
      </c>
      <c r="B92" s="1" t="s">
        <v>221</v>
      </c>
      <c r="C92" s="82">
        <v>45300</v>
      </c>
      <c r="H92" s="41">
        <v>25127.86</v>
      </c>
    </row>
    <row r="93" spans="1:11" x14ac:dyDescent="0.25">
      <c r="A93" s="12" t="s">
        <v>107</v>
      </c>
      <c r="B93" s="1" t="s">
        <v>223</v>
      </c>
      <c r="C93" s="82">
        <v>45322</v>
      </c>
      <c r="H93" s="41">
        <v>45000</v>
      </c>
    </row>
    <row r="94" spans="1:11" x14ac:dyDescent="0.25">
      <c r="A94" s="12" t="s">
        <v>107</v>
      </c>
      <c r="B94" s="1" t="s">
        <v>224</v>
      </c>
      <c r="C94" s="82">
        <v>45322</v>
      </c>
      <c r="H94" s="41">
        <v>25000</v>
      </c>
    </row>
    <row r="95" spans="1:11" x14ac:dyDescent="0.25">
      <c r="A95" s="12" t="s">
        <v>107</v>
      </c>
      <c r="B95" s="1" t="s">
        <v>225</v>
      </c>
      <c r="C95" s="82">
        <v>45322</v>
      </c>
      <c r="H95" s="41">
        <v>85000</v>
      </c>
    </row>
    <row r="96" spans="1:11" x14ac:dyDescent="0.25">
      <c r="A96" s="12" t="s">
        <v>243</v>
      </c>
      <c r="B96" s="1" t="s">
        <v>242</v>
      </c>
      <c r="C96" s="82">
        <v>45325</v>
      </c>
      <c r="H96" s="41">
        <v>893.55</v>
      </c>
    </row>
    <row r="97" spans="1:8" x14ac:dyDescent="0.25">
      <c r="A97" s="12" t="s">
        <v>284</v>
      </c>
      <c r="B97" s="1" t="s">
        <v>259</v>
      </c>
      <c r="C97" s="92">
        <v>45372</v>
      </c>
      <c r="H97" s="2">
        <v>7447.63</v>
      </c>
    </row>
    <row r="98" spans="1:8" x14ac:dyDescent="0.25">
      <c r="A98" s="12" t="s">
        <v>285</v>
      </c>
      <c r="B98" s="1" t="s">
        <v>384</v>
      </c>
      <c r="C98" s="92">
        <v>45355</v>
      </c>
      <c r="H98" s="2">
        <v>5287.06</v>
      </c>
    </row>
    <row r="99" spans="1:8" x14ac:dyDescent="0.25">
      <c r="A99" s="12" t="s">
        <v>286</v>
      </c>
      <c r="B99" s="1" t="s">
        <v>250</v>
      </c>
      <c r="C99" s="92">
        <v>45344</v>
      </c>
      <c r="H99" s="2">
        <v>5275.73</v>
      </c>
    </row>
    <row r="100" spans="1:8" x14ac:dyDescent="0.25">
      <c r="A100" s="12" t="s">
        <v>287</v>
      </c>
      <c r="B100" s="1" t="s">
        <v>274</v>
      </c>
      <c r="C100" s="92">
        <v>45379</v>
      </c>
      <c r="H100" s="2">
        <v>816.64</v>
      </c>
    </row>
    <row r="101" spans="1:8" x14ac:dyDescent="0.25">
      <c r="A101" s="12" t="s">
        <v>288</v>
      </c>
      <c r="B101" s="1" t="s">
        <v>273</v>
      </c>
      <c r="C101" s="92">
        <v>45379</v>
      </c>
      <c r="H101" s="2">
        <v>-910.28</v>
      </c>
    </row>
    <row r="102" spans="1:8" x14ac:dyDescent="0.25">
      <c r="A102" s="12" t="s">
        <v>289</v>
      </c>
      <c r="B102" s="107" t="s">
        <v>294</v>
      </c>
      <c r="C102" s="92"/>
    </row>
    <row r="103" spans="1:8" x14ac:dyDescent="0.25">
      <c r="A103" s="12" t="s">
        <v>290</v>
      </c>
      <c r="B103" s="1" t="s">
        <v>275</v>
      </c>
      <c r="C103" s="92">
        <v>45399</v>
      </c>
      <c r="H103" s="2">
        <v>6718.37</v>
      </c>
    </row>
    <row r="104" spans="1:8" x14ac:dyDescent="0.25">
      <c r="A104" s="12" t="s">
        <v>291</v>
      </c>
      <c r="B104" s="1" t="s">
        <v>277</v>
      </c>
      <c r="C104" s="92">
        <v>45399</v>
      </c>
      <c r="H104" s="2">
        <v>2668.95</v>
      </c>
    </row>
    <row r="105" spans="1:8" x14ac:dyDescent="0.25">
      <c r="A105" s="12" t="s">
        <v>292</v>
      </c>
      <c r="B105" s="1" t="s">
        <v>276</v>
      </c>
      <c r="C105" s="92">
        <v>45400</v>
      </c>
      <c r="H105" s="2">
        <v>2872.03</v>
      </c>
    </row>
    <row r="106" spans="1:8" x14ac:dyDescent="0.25">
      <c r="A106" s="12" t="s">
        <v>293</v>
      </c>
      <c r="B106" s="1" t="s">
        <v>270</v>
      </c>
      <c r="C106" s="92">
        <v>45401</v>
      </c>
      <c r="H106" s="2">
        <v>4614.17</v>
      </c>
    </row>
    <row r="107" spans="1:8" x14ac:dyDescent="0.25">
      <c r="A107" s="12" t="s">
        <v>300</v>
      </c>
      <c r="B107" s="1" t="s">
        <v>271</v>
      </c>
      <c r="C107" s="92">
        <v>45421</v>
      </c>
      <c r="H107" s="2">
        <v>3496.46</v>
      </c>
    </row>
    <row r="108" spans="1:8" x14ac:dyDescent="0.25">
      <c r="A108" s="12" t="s">
        <v>298</v>
      </c>
      <c r="B108" s="1" t="s">
        <v>299</v>
      </c>
      <c r="C108" s="92">
        <v>45421</v>
      </c>
      <c r="H108" s="2">
        <v>3639.49</v>
      </c>
    </row>
    <row r="109" spans="1:8" x14ac:dyDescent="0.25">
      <c r="A109" s="12" t="s">
        <v>338</v>
      </c>
      <c r="B109" s="1" t="s">
        <v>328</v>
      </c>
      <c r="C109" s="92">
        <v>45482</v>
      </c>
      <c r="H109" s="2">
        <v>-595.9</v>
      </c>
    </row>
    <row r="110" spans="1:8" x14ac:dyDescent="0.25">
      <c r="A110" s="12" t="s">
        <v>345</v>
      </c>
      <c r="B110" s="1" t="s">
        <v>327</v>
      </c>
      <c r="C110" s="92">
        <v>45407</v>
      </c>
      <c r="H110" s="2">
        <v>-17849.509999999998</v>
      </c>
    </row>
    <row r="111" spans="1:8" x14ac:dyDescent="0.25">
      <c r="A111" s="12" t="s">
        <v>346</v>
      </c>
      <c r="B111" s="1" t="s">
        <v>295</v>
      </c>
      <c r="C111" s="92">
        <v>45418</v>
      </c>
      <c r="H111" s="2">
        <v>1310.83</v>
      </c>
    </row>
    <row r="112" spans="1:8" x14ac:dyDescent="0.25">
      <c r="A112" s="12" t="s">
        <v>385</v>
      </c>
      <c r="B112" s="1" t="s">
        <v>386</v>
      </c>
      <c r="C112" s="92">
        <v>45610</v>
      </c>
      <c r="H112" s="2">
        <v>8909.0499999999993</v>
      </c>
    </row>
    <row r="113" spans="1:11" x14ac:dyDescent="0.25">
      <c r="A113" s="12" t="s">
        <v>387</v>
      </c>
      <c r="B113" s="1" t="s">
        <v>389</v>
      </c>
      <c r="C113" s="92">
        <v>45610</v>
      </c>
      <c r="H113" s="2">
        <v>8329.67</v>
      </c>
    </row>
    <row r="114" spans="1:11" x14ac:dyDescent="0.25">
      <c r="A114" s="12" t="s">
        <v>388</v>
      </c>
      <c r="B114" s="1" t="s">
        <v>390</v>
      </c>
      <c r="C114" s="92">
        <v>45610</v>
      </c>
      <c r="H114" s="2">
        <v>1343.86</v>
      </c>
    </row>
    <row r="115" spans="1:11" x14ac:dyDescent="0.25">
      <c r="A115" s="12" t="s">
        <v>379</v>
      </c>
      <c r="B115" s="1" t="s">
        <v>391</v>
      </c>
      <c r="C115" s="92">
        <v>45304</v>
      </c>
      <c r="H115" s="2">
        <v>287.5</v>
      </c>
    </row>
    <row r="116" spans="1:11" x14ac:dyDescent="0.25">
      <c r="A116" s="12" t="s">
        <v>380</v>
      </c>
      <c r="B116" s="1" t="s">
        <v>381</v>
      </c>
      <c r="C116" s="92">
        <v>45642</v>
      </c>
      <c r="H116" s="2">
        <v>3396.66</v>
      </c>
    </row>
    <row r="117" spans="1:11" x14ac:dyDescent="0.25">
      <c r="A117" s="12" t="s">
        <v>398</v>
      </c>
      <c r="B117" s="1" t="s">
        <v>401</v>
      </c>
      <c r="C117" s="92">
        <v>45727</v>
      </c>
      <c r="H117" s="2">
        <v>-2000</v>
      </c>
    </row>
    <row r="118" spans="1:11" x14ac:dyDescent="0.25">
      <c r="A118" s="12" t="s">
        <v>399</v>
      </c>
      <c r="B118" s="1" t="s">
        <v>402</v>
      </c>
      <c r="C118" s="92">
        <v>45727</v>
      </c>
      <c r="H118" s="2">
        <v>-0.61</v>
      </c>
    </row>
    <row r="119" spans="1:11" x14ac:dyDescent="0.25">
      <c r="A119" s="12" t="s">
        <v>400</v>
      </c>
      <c r="B119" s="1" t="s">
        <v>403</v>
      </c>
      <c r="C119" s="92">
        <v>45755</v>
      </c>
      <c r="H119" s="2">
        <v>614.69000000000005</v>
      </c>
    </row>
    <row r="120" spans="1:11" x14ac:dyDescent="0.25">
      <c r="A120" s="12" t="s">
        <v>416</v>
      </c>
      <c r="B120" s="1" t="s">
        <v>418</v>
      </c>
      <c r="C120" s="92">
        <v>45825</v>
      </c>
      <c r="H120" s="2">
        <v>13115.75</v>
      </c>
    </row>
    <row r="121" spans="1:11" x14ac:dyDescent="0.25">
      <c r="A121" s="12" t="s">
        <v>392</v>
      </c>
      <c r="B121" s="1" t="s">
        <v>393</v>
      </c>
      <c r="C121" s="92"/>
      <c r="H121" s="2">
        <v>64465.2</v>
      </c>
    </row>
    <row r="122" spans="1:11" x14ac:dyDescent="0.25">
      <c r="A122" s="12" t="s">
        <v>425</v>
      </c>
      <c r="B122" s="1" t="s">
        <v>426</v>
      </c>
      <c r="C122" s="92">
        <v>45952</v>
      </c>
      <c r="H122" s="2">
        <v>400000</v>
      </c>
    </row>
    <row r="123" spans="1:11" x14ac:dyDescent="0.25">
      <c r="A123" s="12"/>
      <c r="C123" s="92"/>
    </row>
    <row r="124" spans="1:11" s="3" customFormat="1" x14ac:dyDescent="0.25">
      <c r="A124" s="142"/>
      <c r="B124" s="3" t="s">
        <v>419</v>
      </c>
      <c r="C124" s="143"/>
      <c r="D124" s="133"/>
      <c r="E124" s="133"/>
      <c r="F124" s="133"/>
      <c r="G124" s="133"/>
      <c r="H124" s="133"/>
      <c r="I124" s="133"/>
      <c r="J124" s="133"/>
      <c r="K124" s="134"/>
    </row>
    <row r="125" spans="1:11" x14ac:dyDescent="0.25">
      <c r="B125" s="1" t="s">
        <v>238</v>
      </c>
      <c r="C125" s="92">
        <v>44941</v>
      </c>
      <c r="I125" s="2">
        <v>-4086.81</v>
      </c>
    </row>
    <row r="126" spans="1:11" x14ac:dyDescent="0.25">
      <c r="B126" s="1" t="s">
        <v>249</v>
      </c>
      <c r="C126" s="92">
        <v>45260</v>
      </c>
      <c r="I126" s="2">
        <v>-5774.76</v>
      </c>
    </row>
    <row r="127" spans="1:11" x14ac:dyDescent="0.25">
      <c r="B127" s="1" t="s">
        <v>350</v>
      </c>
      <c r="C127" s="92">
        <v>45525</v>
      </c>
      <c r="I127" s="2">
        <v>23447.07</v>
      </c>
    </row>
    <row r="128" spans="1:11" x14ac:dyDescent="0.25">
      <c r="B128" s="1" t="s">
        <v>360</v>
      </c>
      <c r="C128" s="92" t="s">
        <v>351</v>
      </c>
      <c r="I128" s="2" t="s">
        <v>301</v>
      </c>
    </row>
    <row r="129" spans="1:11" x14ac:dyDescent="0.25">
      <c r="B129" s="1" t="s">
        <v>361</v>
      </c>
      <c r="C129" s="92">
        <v>45527</v>
      </c>
      <c r="I129" s="2">
        <v>1075.3</v>
      </c>
    </row>
    <row r="130" spans="1:11" x14ac:dyDescent="0.25">
      <c r="C130" s="92">
        <v>45463</v>
      </c>
      <c r="I130" s="2" t="s">
        <v>301</v>
      </c>
    </row>
    <row r="131" spans="1:11" x14ac:dyDescent="0.25">
      <c r="C131" s="92"/>
    </row>
    <row r="132" spans="1:11" x14ac:dyDescent="0.25">
      <c r="C132" s="83"/>
    </row>
    <row r="133" spans="1:11" s="52" customFormat="1" ht="14.4" thickBot="1" x14ac:dyDescent="0.35">
      <c r="A133" s="51" t="s">
        <v>72</v>
      </c>
      <c r="C133" s="53"/>
      <c r="D133" s="53"/>
      <c r="E133" s="53"/>
      <c r="F133" s="53"/>
      <c r="G133" s="53"/>
      <c r="H133" s="54">
        <f>SUM(H85:H132)</f>
        <v>769309.14999999991</v>
      </c>
      <c r="I133" s="53">
        <f>SUM(I86:I132)</f>
        <v>14660.8</v>
      </c>
      <c r="J133" s="53"/>
      <c r="K133" s="55"/>
    </row>
    <row r="134" spans="1:11" x14ac:dyDescent="0.25">
      <c r="A134" s="125" t="s">
        <v>337</v>
      </c>
      <c r="B134" s="125"/>
      <c r="I134" s="2" t="s">
        <v>158</v>
      </c>
    </row>
    <row r="135" spans="1:11" x14ac:dyDescent="0.25">
      <c r="A135" s="12" t="s">
        <v>56</v>
      </c>
      <c r="B135" s="1" t="s">
        <v>362</v>
      </c>
      <c r="C135" s="92">
        <v>45559</v>
      </c>
      <c r="H135" s="2">
        <v>-4700</v>
      </c>
    </row>
    <row r="136" spans="1:11" x14ac:dyDescent="0.25">
      <c r="C136" s="121"/>
    </row>
    <row r="137" spans="1:11" s="52" customFormat="1" ht="14.4" thickBot="1" x14ac:dyDescent="0.35">
      <c r="A137" s="51" t="s">
        <v>72</v>
      </c>
      <c r="C137" s="53"/>
      <c r="D137" s="53"/>
      <c r="E137" s="53"/>
      <c r="F137" s="53"/>
      <c r="G137" s="53"/>
      <c r="H137" s="54">
        <f>SUM(H135:H136)</f>
        <v>-4700</v>
      </c>
      <c r="I137" s="53"/>
      <c r="J137" s="53"/>
      <c r="K137" s="55"/>
    </row>
    <row r="138" spans="1:11" x14ac:dyDescent="0.25">
      <c r="A138" s="174" t="s">
        <v>382</v>
      </c>
      <c r="B138" s="174"/>
    </row>
    <row r="139" spans="1:11" x14ac:dyDescent="0.25">
      <c r="A139" s="12" t="s">
        <v>56</v>
      </c>
      <c r="B139" s="1" t="s">
        <v>383</v>
      </c>
      <c r="C139" s="92">
        <v>45671</v>
      </c>
      <c r="H139" s="2">
        <v>387.17</v>
      </c>
    </row>
    <row r="140" spans="1:11" x14ac:dyDescent="0.25">
      <c r="A140" s="3"/>
    </row>
    <row r="141" spans="1:11" ht="13.8" x14ac:dyDescent="0.3">
      <c r="A141" s="49" t="s">
        <v>72</v>
      </c>
      <c r="H141" s="48">
        <f>SUM(H139:H140)</f>
        <v>387.17</v>
      </c>
    </row>
    <row r="143" spans="1:11" x14ac:dyDescent="0.25">
      <c r="A143" s="174" t="s">
        <v>396</v>
      </c>
      <c r="B143" s="174"/>
    </row>
    <row r="144" spans="1:11" x14ac:dyDescent="0.25">
      <c r="A144" s="12" t="s">
        <v>56</v>
      </c>
      <c r="B144" s="132" t="s">
        <v>397</v>
      </c>
      <c r="C144" s="31">
        <v>45699</v>
      </c>
      <c r="H144" s="2">
        <v>200</v>
      </c>
    </row>
    <row r="146" spans="1:11" s="166" customFormat="1" ht="12.6" thickBot="1" x14ac:dyDescent="0.3">
      <c r="A146" s="166" t="s">
        <v>72</v>
      </c>
      <c r="C146" s="167"/>
      <c r="D146" s="167"/>
      <c r="E146" s="167"/>
      <c r="F146" s="167"/>
      <c r="G146" s="167"/>
      <c r="H146" s="167">
        <f>SUM(H144:H145)</f>
        <v>200</v>
      </c>
      <c r="I146" s="167"/>
      <c r="J146" s="167"/>
      <c r="K146" s="168"/>
    </row>
  </sheetData>
  <mergeCells count="7">
    <mergeCell ref="C1:H1"/>
    <mergeCell ref="A85:B85"/>
    <mergeCell ref="A143:B143"/>
    <mergeCell ref="A138:B138"/>
    <mergeCell ref="A37:C37"/>
    <mergeCell ref="A46:B46"/>
    <mergeCell ref="A70:B70"/>
  </mergeCells>
  <printOptions gridLines="1"/>
  <pageMargins left="0.25" right="0.25" top="0.75" bottom="0.75" header="0.3" footer="0.3"/>
  <pageSetup scale="65" fitToHeight="0" orientation="landscape" r:id="rId1"/>
  <headerFooter>
    <oddHeader>&amp;L&amp;"-,Bold"Senior Center Building Committee&amp;C&amp;"-,Bold"PROJECT BUDGET&amp;R&amp;"-,Bold"&amp;D</oddHeader>
  </headerFooter>
  <rowBreaks count="2" manualBreakCount="2">
    <brk id="43" max="10" man="1"/>
    <brk id="110" max="10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FE96-AD25-447C-BD7E-7AFBE80F4A99}">
  <sheetPr>
    <pageSetUpPr fitToPage="1"/>
  </sheetPr>
  <dimension ref="A1:N264"/>
  <sheetViews>
    <sheetView zoomScale="70" zoomScaleNormal="70" workbookViewId="0">
      <pane ySplit="1" topLeftCell="A192" activePane="bottomLeft" state="frozen"/>
      <selection pane="bottomLeft" activeCell="A227" sqref="A227"/>
    </sheetView>
  </sheetViews>
  <sheetFormatPr defaultRowHeight="14.4" x14ac:dyDescent="0.3"/>
  <cols>
    <col min="1" max="1" width="20.77734375" customWidth="1"/>
    <col min="2" max="2" width="18.88671875" style="15" customWidth="1"/>
    <col min="3" max="3" width="17.21875" customWidth="1"/>
    <col min="4" max="4" width="45.77734375" customWidth="1"/>
    <col min="5" max="5" width="30" customWidth="1"/>
    <col min="6" max="6" width="24.33203125" style="17" customWidth="1"/>
    <col min="7" max="7" width="10.5546875" customWidth="1"/>
    <col min="8" max="8" width="11.77734375" bestFit="1" customWidth="1"/>
    <col min="10" max="10" width="15.6640625" customWidth="1"/>
    <col min="13" max="14" width="10.77734375" bestFit="1" customWidth="1"/>
  </cols>
  <sheetData>
    <row r="1" spans="1:10" s="13" customFormat="1" ht="15.6" x14ac:dyDescent="0.3">
      <c r="A1" s="14" t="s">
        <v>68</v>
      </c>
      <c r="B1" s="14" t="s">
        <v>64</v>
      </c>
      <c r="C1" s="14" t="s">
        <v>67</v>
      </c>
      <c r="D1" s="13" t="s">
        <v>0</v>
      </c>
      <c r="E1" s="13" t="s">
        <v>66</v>
      </c>
      <c r="F1" s="16" t="s">
        <v>65</v>
      </c>
    </row>
    <row r="2" spans="1:10" s="13" customFormat="1" ht="15.6" x14ac:dyDescent="0.3">
      <c r="A2" s="14" t="s">
        <v>73</v>
      </c>
      <c r="B2" s="14"/>
      <c r="C2" s="14"/>
      <c r="D2" s="13" t="s">
        <v>74</v>
      </c>
      <c r="E2" s="23" t="s">
        <v>51</v>
      </c>
      <c r="F2" s="16">
        <v>14798.65</v>
      </c>
    </row>
    <row r="3" spans="1:10" x14ac:dyDescent="0.3">
      <c r="A3" t="s">
        <v>70</v>
      </c>
      <c r="B3" s="15">
        <v>44259</v>
      </c>
      <c r="C3">
        <v>1</v>
      </c>
      <c r="D3" t="s">
        <v>71</v>
      </c>
      <c r="E3" t="s">
        <v>51</v>
      </c>
      <c r="F3" s="60">
        <v>9000</v>
      </c>
    </row>
    <row r="4" spans="1:10" x14ac:dyDescent="0.3">
      <c r="A4" t="s">
        <v>70</v>
      </c>
      <c r="B4" s="15">
        <v>44354</v>
      </c>
      <c r="C4">
        <v>2</v>
      </c>
      <c r="D4" t="s">
        <v>71</v>
      </c>
      <c r="E4" t="s">
        <v>51</v>
      </c>
      <c r="F4" s="60">
        <v>3000</v>
      </c>
    </row>
    <row r="5" spans="1:10" x14ac:dyDescent="0.3">
      <c r="A5" t="s">
        <v>70</v>
      </c>
      <c r="B5" s="15">
        <v>44400</v>
      </c>
      <c r="C5">
        <v>3</v>
      </c>
      <c r="D5" t="s">
        <v>71</v>
      </c>
      <c r="E5" t="s">
        <v>51</v>
      </c>
      <c r="F5" s="60">
        <v>2798.65</v>
      </c>
    </row>
    <row r="6" spans="1:10" x14ac:dyDescent="0.3">
      <c r="F6" s="60"/>
    </row>
    <row r="7" spans="1:10" s="23" customFormat="1" ht="15" thickBot="1" x14ac:dyDescent="0.35">
      <c r="B7" s="25"/>
      <c r="E7" s="23" t="s">
        <v>72</v>
      </c>
      <c r="F7" s="108">
        <f>SUM(F3:F6)</f>
        <v>14798.65</v>
      </c>
    </row>
    <row r="8" spans="1:10" s="13" customFormat="1" ht="15.6" x14ac:dyDescent="0.3">
      <c r="A8" s="29" t="s">
        <v>73</v>
      </c>
      <c r="B8" s="29"/>
      <c r="C8" s="29"/>
      <c r="D8" s="30" t="s">
        <v>75</v>
      </c>
      <c r="E8" s="21" t="s">
        <v>23</v>
      </c>
      <c r="F8" s="109">
        <f>Budget!Q22</f>
        <v>0</v>
      </c>
      <c r="J8" s="16"/>
    </row>
    <row r="9" spans="1:10" x14ac:dyDescent="0.3">
      <c r="A9" t="s">
        <v>73</v>
      </c>
      <c r="B9" s="15">
        <v>44621</v>
      </c>
      <c r="C9">
        <v>4</v>
      </c>
      <c r="D9" t="s">
        <v>75</v>
      </c>
      <c r="E9" t="s">
        <v>23</v>
      </c>
      <c r="F9" s="60">
        <v>6880</v>
      </c>
    </row>
    <row r="10" spans="1:10" x14ac:dyDescent="0.3">
      <c r="A10" t="s">
        <v>73</v>
      </c>
      <c r="B10" s="15">
        <v>44652</v>
      </c>
      <c r="C10">
        <v>5</v>
      </c>
      <c r="D10" t="s">
        <v>75</v>
      </c>
      <c r="E10" t="s">
        <v>23</v>
      </c>
      <c r="F10" s="60">
        <v>6000</v>
      </c>
      <c r="J10" s="105"/>
    </row>
    <row r="11" spans="1:10" x14ac:dyDescent="0.3">
      <c r="A11" t="s">
        <v>73</v>
      </c>
      <c r="B11" s="15">
        <v>44682</v>
      </c>
      <c r="C11">
        <v>6</v>
      </c>
      <c r="D11" t="s">
        <v>75</v>
      </c>
      <c r="E11" t="s">
        <v>23</v>
      </c>
      <c r="F11" s="60">
        <v>14525</v>
      </c>
      <c r="J11" s="106"/>
    </row>
    <row r="12" spans="1:10" x14ac:dyDescent="0.3">
      <c r="A12" t="s">
        <v>73</v>
      </c>
      <c r="B12" s="15">
        <v>44713</v>
      </c>
      <c r="C12">
        <v>7</v>
      </c>
      <c r="D12" t="s">
        <v>75</v>
      </c>
      <c r="E12" t="s">
        <v>23</v>
      </c>
      <c r="F12" s="60">
        <v>2000</v>
      </c>
    </row>
    <row r="13" spans="1:10" x14ac:dyDescent="0.3">
      <c r="A13" t="s">
        <v>73</v>
      </c>
      <c r="B13" s="15">
        <v>44745</v>
      </c>
      <c r="C13" s="47" t="s">
        <v>97</v>
      </c>
      <c r="D13" t="s">
        <v>75</v>
      </c>
      <c r="E13" t="s">
        <v>23</v>
      </c>
      <c r="F13" s="110">
        <v>0</v>
      </c>
    </row>
    <row r="14" spans="1:10" x14ac:dyDescent="0.3">
      <c r="A14" t="s">
        <v>73</v>
      </c>
      <c r="B14" s="15">
        <v>44774</v>
      </c>
      <c r="C14">
        <v>8</v>
      </c>
      <c r="D14" t="s">
        <v>75</v>
      </c>
      <c r="E14" t="s">
        <v>23</v>
      </c>
      <c r="F14" s="60">
        <v>15132.69</v>
      </c>
    </row>
    <row r="15" spans="1:10" x14ac:dyDescent="0.3">
      <c r="A15" t="s">
        <v>73</v>
      </c>
      <c r="B15" s="15">
        <v>44895</v>
      </c>
      <c r="C15">
        <v>9</v>
      </c>
      <c r="D15" t="s">
        <v>75</v>
      </c>
      <c r="E15" t="s">
        <v>23</v>
      </c>
      <c r="F15" s="60">
        <f>3027.56+9.46</f>
        <v>3037.02</v>
      </c>
    </row>
    <row r="16" spans="1:10" x14ac:dyDescent="0.3">
      <c r="A16" t="s">
        <v>73</v>
      </c>
      <c r="B16" s="15">
        <v>45048</v>
      </c>
      <c r="C16" s="47" t="s">
        <v>117</v>
      </c>
      <c r="D16" t="s">
        <v>118</v>
      </c>
      <c r="E16" t="s">
        <v>23</v>
      </c>
      <c r="F16" s="60">
        <v>20819.990000000002</v>
      </c>
    </row>
    <row r="17" spans="1:7" x14ac:dyDescent="0.3">
      <c r="A17" t="s">
        <v>73</v>
      </c>
      <c r="B17" s="15">
        <v>45083</v>
      </c>
      <c r="C17" s="47" t="s">
        <v>119</v>
      </c>
      <c r="D17" t="s">
        <v>118</v>
      </c>
      <c r="E17" t="s">
        <v>23</v>
      </c>
      <c r="F17" s="60">
        <v>22344.54</v>
      </c>
    </row>
    <row r="18" spans="1:7" x14ac:dyDescent="0.3">
      <c r="A18" t="s">
        <v>73</v>
      </c>
      <c r="B18" s="15">
        <v>45114</v>
      </c>
      <c r="C18" s="47" t="s">
        <v>120</v>
      </c>
      <c r="D18" t="s">
        <v>118</v>
      </c>
      <c r="E18" t="s">
        <v>23</v>
      </c>
      <c r="F18" s="60">
        <v>22344.54</v>
      </c>
    </row>
    <row r="19" spans="1:7" x14ac:dyDescent="0.3">
      <c r="A19" t="s">
        <v>73</v>
      </c>
      <c r="B19" s="15">
        <v>45140</v>
      </c>
      <c r="C19" s="47" t="s">
        <v>186</v>
      </c>
      <c r="D19" t="s">
        <v>118</v>
      </c>
      <c r="E19" t="s">
        <v>23</v>
      </c>
      <c r="F19" s="60">
        <v>22344.54</v>
      </c>
    </row>
    <row r="20" spans="1:7" x14ac:dyDescent="0.3">
      <c r="A20" t="s">
        <v>73</v>
      </c>
      <c r="B20" s="15">
        <v>45170</v>
      </c>
      <c r="C20" s="47" t="s">
        <v>187</v>
      </c>
      <c r="D20" t="s">
        <v>118</v>
      </c>
      <c r="E20" t="s">
        <v>23</v>
      </c>
      <c r="F20" s="60">
        <v>22334.54</v>
      </c>
    </row>
    <row r="21" spans="1:7" x14ac:dyDescent="0.3">
      <c r="A21" t="s">
        <v>73</v>
      </c>
      <c r="B21" s="15">
        <v>45201</v>
      </c>
      <c r="C21" s="47" t="s">
        <v>192</v>
      </c>
      <c r="D21" t="s">
        <v>118</v>
      </c>
      <c r="E21" t="s">
        <v>23</v>
      </c>
      <c r="F21" s="60">
        <v>22344.54</v>
      </c>
    </row>
    <row r="22" spans="1:7" x14ac:dyDescent="0.3">
      <c r="A22" t="s">
        <v>73</v>
      </c>
      <c r="B22" s="15">
        <v>45230</v>
      </c>
      <c r="C22" s="47" t="s">
        <v>205</v>
      </c>
      <c r="D22" t="s">
        <v>118</v>
      </c>
      <c r="E22" t="s">
        <v>23</v>
      </c>
      <c r="F22" s="60">
        <v>22344.54</v>
      </c>
    </row>
    <row r="23" spans="1:7" x14ac:dyDescent="0.3">
      <c r="A23" t="s">
        <v>73</v>
      </c>
      <c r="B23" s="15">
        <v>45260</v>
      </c>
      <c r="C23" s="47" t="s">
        <v>206</v>
      </c>
      <c r="D23" t="s">
        <v>118</v>
      </c>
      <c r="E23" t="s">
        <v>23</v>
      </c>
      <c r="F23" s="60">
        <v>22344.54</v>
      </c>
    </row>
    <row r="24" spans="1:7" x14ac:dyDescent="0.3">
      <c r="A24" t="s">
        <v>73</v>
      </c>
      <c r="B24" s="15">
        <v>45291</v>
      </c>
      <c r="C24" s="47" t="s">
        <v>234</v>
      </c>
      <c r="D24" t="s">
        <v>118</v>
      </c>
      <c r="E24" t="s">
        <v>23</v>
      </c>
      <c r="F24" s="60">
        <v>22344.54</v>
      </c>
    </row>
    <row r="25" spans="1:7" x14ac:dyDescent="0.3">
      <c r="A25" t="s">
        <v>73</v>
      </c>
      <c r="B25" s="15">
        <v>45331</v>
      </c>
      <c r="C25" s="47" t="s">
        <v>241</v>
      </c>
      <c r="D25" t="s">
        <v>118</v>
      </c>
      <c r="E25" t="s">
        <v>23</v>
      </c>
      <c r="F25" s="60">
        <v>19644.54</v>
      </c>
    </row>
    <row r="26" spans="1:7" x14ac:dyDescent="0.3">
      <c r="A26" t="s">
        <v>73</v>
      </c>
      <c r="B26" s="15">
        <v>45352</v>
      </c>
      <c r="C26" s="47" t="s">
        <v>248</v>
      </c>
      <c r="D26" t="s">
        <v>118</v>
      </c>
      <c r="E26" t="s">
        <v>23</v>
      </c>
      <c r="F26" s="60">
        <v>22344.54</v>
      </c>
    </row>
    <row r="27" spans="1:7" x14ac:dyDescent="0.3">
      <c r="A27" t="s">
        <v>73</v>
      </c>
      <c r="B27" s="15">
        <v>45383</v>
      </c>
      <c r="C27" s="47" t="s">
        <v>269</v>
      </c>
      <c r="D27" t="s">
        <v>118</v>
      </c>
      <c r="E27" t="s">
        <v>23</v>
      </c>
      <c r="F27" s="60">
        <v>22344.54</v>
      </c>
      <c r="G27" s="58"/>
    </row>
    <row r="28" spans="1:7" x14ac:dyDescent="0.3">
      <c r="A28" t="s">
        <v>73</v>
      </c>
      <c r="B28" s="15">
        <v>45413</v>
      </c>
      <c r="C28" s="47" t="s">
        <v>283</v>
      </c>
      <c r="D28" t="s">
        <v>118</v>
      </c>
      <c r="E28" t="s">
        <v>23</v>
      </c>
      <c r="F28" s="60">
        <v>24069.54</v>
      </c>
      <c r="G28" s="58"/>
    </row>
    <row r="29" spans="1:7" x14ac:dyDescent="0.3">
      <c r="A29" t="s">
        <v>73</v>
      </c>
      <c r="B29" s="15">
        <v>45444</v>
      </c>
      <c r="C29" s="47" t="s">
        <v>315</v>
      </c>
      <c r="D29" t="s">
        <v>118</v>
      </c>
      <c r="E29" t="s">
        <v>23</v>
      </c>
      <c r="F29" s="60">
        <v>22344.54</v>
      </c>
      <c r="G29" s="58"/>
    </row>
    <row r="30" spans="1:7" x14ac:dyDescent="0.3">
      <c r="A30" t="s">
        <v>73</v>
      </c>
      <c r="B30" s="15">
        <v>45474</v>
      </c>
      <c r="C30" s="47" t="s">
        <v>323</v>
      </c>
      <c r="D30" t="s">
        <v>118</v>
      </c>
      <c r="E30" t="s">
        <v>23</v>
      </c>
      <c r="F30" s="60">
        <v>22344.54</v>
      </c>
      <c r="G30" s="58"/>
    </row>
    <row r="31" spans="1:7" x14ac:dyDescent="0.3">
      <c r="A31" t="s">
        <v>73</v>
      </c>
      <c r="B31" s="15">
        <v>45539</v>
      </c>
      <c r="C31" s="47" t="s">
        <v>347</v>
      </c>
      <c r="D31" t="s">
        <v>118</v>
      </c>
      <c r="E31" t="s">
        <v>23</v>
      </c>
      <c r="F31" s="60">
        <v>44689.08</v>
      </c>
      <c r="G31" s="58"/>
    </row>
    <row r="32" spans="1:7" x14ac:dyDescent="0.3">
      <c r="A32" t="s">
        <v>73</v>
      </c>
      <c r="B32" s="15">
        <v>45567</v>
      </c>
      <c r="C32" s="47" t="s">
        <v>348</v>
      </c>
      <c r="D32" t="s">
        <v>118</v>
      </c>
      <c r="E32" t="s">
        <v>23</v>
      </c>
      <c r="F32" s="60">
        <v>22344.54</v>
      </c>
      <c r="G32" s="58"/>
    </row>
    <row r="33" spans="1:7" x14ac:dyDescent="0.3">
      <c r="A33" t="s">
        <v>73</v>
      </c>
      <c r="B33" s="15">
        <v>45601</v>
      </c>
      <c r="C33" s="47">
        <v>18</v>
      </c>
      <c r="D33" t="s">
        <v>118</v>
      </c>
      <c r="E33" t="s">
        <v>23</v>
      </c>
      <c r="F33" s="60">
        <v>22344.54</v>
      </c>
      <c r="G33" s="58"/>
    </row>
    <row r="34" spans="1:7" x14ac:dyDescent="0.3">
      <c r="A34" t="s">
        <v>73</v>
      </c>
      <c r="B34" s="15">
        <v>45636</v>
      </c>
      <c r="C34" s="47">
        <v>19</v>
      </c>
      <c r="D34" t="s">
        <v>118</v>
      </c>
      <c r="E34" t="s">
        <v>23</v>
      </c>
      <c r="F34" s="60">
        <v>15097.27</v>
      </c>
      <c r="G34" s="58"/>
    </row>
    <row r="35" spans="1:7" x14ac:dyDescent="0.3">
      <c r="F35" s="60"/>
    </row>
    <row r="36" spans="1:7" ht="15" thickBot="1" x14ac:dyDescent="0.35">
      <c r="E36" s="23" t="s">
        <v>72</v>
      </c>
      <c r="F36" s="108">
        <f>SUM(F9:F35)</f>
        <v>484708.68999999994</v>
      </c>
    </row>
    <row r="37" spans="1:7" s="23" customFormat="1" x14ac:dyDescent="0.3">
      <c r="A37" s="32" t="s">
        <v>76</v>
      </c>
      <c r="B37" s="33"/>
      <c r="C37" s="21"/>
      <c r="D37" s="32" t="s">
        <v>48</v>
      </c>
      <c r="E37" s="21" t="s">
        <v>48</v>
      </c>
      <c r="F37" s="111">
        <v>0</v>
      </c>
    </row>
    <row r="38" spans="1:7" x14ac:dyDescent="0.3">
      <c r="A38" t="s">
        <v>76</v>
      </c>
      <c r="B38" s="15">
        <v>44544</v>
      </c>
      <c r="C38">
        <v>1</v>
      </c>
      <c r="D38" t="s">
        <v>48</v>
      </c>
      <c r="E38" t="s">
        <v>48</v>
      </c>
      <c r="F38" s="60">
        <v>60</v>
      </c>
    </row>
    <row r="39" spans="1:7" x14ac:dyDescent="0.3">
      <c r="A39" t="s">
        <v>76</v>
      </c>
      <c r="B39" s="15">
        <v>44586</v>
      </c>
      <c r="C39">
        <v>2</v>
      </c>
      <c r="D39" t="s">
        <v>48</v>
      </c>
      <c r="E39" t="s">
        <v>48</v>
      </c>
      <c r="F39" s="60">
        <v>70</v>
      </c>
    </row>
    <row r="40" spans="1:7" x14ac:dyDescent="0.3">
      <c r="A40" t="s">
        <v>76</v>
      </c>
      <c r="B40" s="15">
        <v>44600</v>
      </c>
      <c r="C40">
        <v>3</v>
      </c>
      <c r="D40" t="s">
        <v>48</v>
      </c>
      <c r="E40" t="s">
        <v>48</v>
      </c>
      <c r="F40" s="60">
        <v>70</v>
      </c>
    </row>
    <row r="41" spans="1:7" x14ac:dyDescent="0.3">
      <c r="A41" t="s">
        <v>76</v>
      </c>
      <c r="B41" s="15">
        <v>44614</v>
      </c>
      <c r="C41">
        <v>4</v>
      </c>
      <c r="D41" t="s">
        <v>48</v>
      </c>
      <c r="E41" t="s">
        <v>48</v>
      </c>
      <c r="F41" s="60">
        <v>70</v>
      </c>
    </row>
    <row r="42" spans="1:7" ht="15" customHeight="1" x14ac:dyDescent="0.3">
      <c r="A42" t="s">
        <v>76</v>
      </c>
      <c r="B42" s="15">
        <v>44628</v>
      </c>
      <c r="C42">
        <v>5</v>
      </c>
      <c r="D42" t="s">
        <v>48</v>
      </c>
      <c r="E42" t="s">
        <v>48</v>
      </c>
      <c r="F42" s="60">
        <v>70</v>
      </c>
    </row>
    <row r="43" spans="1:7" ht="15" customHeight="1" x14ac:dyDescent="0.3">
      <c r="A43" t="s">
        <v>76</v>
      </c>
      <c r="B43" s="15">
        <v>44649</v>
      </c>
      <c r="C43">
        <v>6</v>
      </c>
      <c r="D43" t="s">
        <v>48</v>
      </c>
      <c r="E43" t="s">
        <v>48</v>
      </c>
      <c r="F43" s="60">
        <v>70</v>
      </c>
    </row>
    <row r="44" spans="1:7" ht="15" customHeight="1" x14ac:dyDescent="0.3">
      <c r="A44" t="s">
        <v>76</v>
      </c>
      <c r="B44" s="15">
        <v>44663</v>
      </c>
      <c r="C44">
        <v>7</v>
      </c>
      <c r="D44" t="s">
        <v>48</v>
      </c>
      <c r="E44" t="s">
        <v>48</v>
      </c>
      <c r="F44" s="60">
        <v>70</v>
      </c>
    </row>
    <row r="45" spans="1:7" ht="15" customHeight="1" x14ac:dyDescent="0.3">
      <c r="A45" t="s">
        <v>76</v>
      </c>
      <c r="B45" s="15">
        <v>44677</v>
      </c>
      <c r="C45">
        <v>8</v>
      </c>
      <c r="D45" t="s">
        <v>48</v>
      </c>
      <c r="E45" t="s">
        <v>48</v>
      </c>
      <c r="F45" s="60">
        <v>70</v>
      </c>
    </row>
    <row r="46" spans="1:7" x14ac:dyDescent="0.3">
      <c r="A46" t="s">
        <v>76</v>
      </c>
      <c r="B46" s="15">
        <v>44691</v>
      </c>
      <c r="C46">
        <v>9</v>
      </c>
      <c r="D46" t="s">
        <v>48</v>
      </c>
      <c r="E46" t="s">
        <v>48</v>
      </c>
      <c r="F46" s="60">
        <v>70</v>
      </c>
    </row>
    <row r="47" spans="1:7" x14ac:dyDescent="0.3">
      <c r="A47" t="s">
        <v>76</v>
      </c>
      <c r="B47" s="15">
        <v>44705</v>
      </c>
      <c r="C47">
        <v>10</v>
      </c>
      <c r="D47" t="s">
        <v>48</v>
      </c>
      <c r="E47" t="s">
        <v>48</v>
      </c>
      <c r="F47" s="60">
        <v>70</v>
      </c>
    </row>
    <row r="48" spans="1:7" x14ac:dyDescent="0.3">
      <c r="A48" t="s">
        <v>76</v>
      </c>
      <c r="B48" s="15">
        <v>44726</v>
      </c>
      <c r="C48">
        <v>11</v>
      </c>
      <c r="D48" t="s">
        <v>48</v>
      </c>
      <c r="E48" t="s">
        <v>48</v>
      </c>
      <c r="F48" s="60">
        <v>70</v>
      </c>
    </row>
    <row r="49" spans="1:6" x14ac:dyDescent="0.3">
      <c r="A49" t="s">
        <v>76</v>
      </c>
      <c r="B49" s="15">
        <v>44740</v>
      </c>
      <c r="C49">
        <v>12</v>
      </c>
      <c r="D49" t="s">
        <v>48</v>
      </c>
      <c r="E49" t="s">
        <v>48</v>
      </c>
      <c r="F49" s="60">
        <v>70</v>
      </c>
    </row>
    <row r="50" spans="1:6" x14ac:dyDescent="0.3">
      <c r="A50" t="s">
        <v>76</v>
      </c>
      <c r="B50" s="15">
        <v>44754</v>
      </c>
      <c r="C50">
        <v>13</v>
      </c>
      <c r="D50" t="s">
        <v>48</v>
      </c>
      <c r="E50" t="s">
        <v>48</v>
      </c>
      <c r="F50" s="60">
        <v>70</v>
      </c>
    </row>
    <row r="51" spans="1:6" x14ac:dyDescent="0.3">
      <c r="A51" t="s">
        <v>76</v>
      </c>
      <c r="B51" s="15">
        <v>44768</v>
      </c>
      <c r="C51">
        <v>14</v>
      </c>
      <c r="D51" t="s">
        <v>48</v>
      </c>
      <c r="E51" t="s">
        <v>48</v>
      </c>
      <c r="F51" s="60">
        <v>70</v>
      </c>
    </row>
    <row r="52" spans="1:6" x14ac:dyDescent="0.3">
      <c r="A52" t="s">
        <v>76</v>
      </c>
      <c r="B52" s="15">
        <v>44774</v>
      </c>
      <c r="C52">
        <v>15</v>
      </c>
      <c r="D52" t="s">
        <v>48</v>
      </c>
      <c r="E52" t="s">
        <v>48</v>
      </c>
      <c r="F52" s="60">
        <v>70</v>
      </c>
    </row>
    <row r="53" spans="1:6" x14ac:dyDescent="0.3">
      <c r="A53" t="s">
        <v>76</v>
      </c>
      <c r="B53" s="15">
        <v>44782</v>
      </c>
      <c r="C53">
        <v>16</v>
      </c>
      <c r="D53" t="s">
        <v>48</v>
      </c>
      <c r="E53" t="s">
        <v>48</v>
      </c>
      <c r="F53" s="60">
        <v>70</v>
      </c>
    </row>
    <row r="54" spans="1:6" x14ac:dyDescent="0.3">
      <c r="A54" t="s">
        <v>76</v>
      </c>
      <c r="B54" s="15">
        <v>44796</v>
      </c>
      <c r="C54">
        <v>17</v>
      </c>
      <c r="D54" t="s">
        <v>48</v>
      </c>
      <c r="E54" t="s">
        <v>48</v>
      </c>
      <c r="F54" s="60">
        <v>70</v>
      </c>
    </row>
    <row r="55" spans="1:6" x14ac:dyDescent="0.3">
      <c r="A55" t="s">
        <v>76</v>
      </c>
      <c r="B55" s="15">
        <v>44817</v>
      </c>
      <c r="C55">
        <v>18</v>
      </c>
      <c r="D55" t="s">
        <v>48</v>
      </c>
      <c r="E55" t="s">
        <v>48</v>
      </c>
      <c r="F55" s="60">
        <v>70</v>
      </c>
    </row>
    <row r="56" spans="1:6" x14ac:dyDescent="0.3">
      <c r="A56" t="s">
        <v>76</v>
      </c>
      <c r="B56" s="15">
        <v>44853</v>
      </c>
      <c r="C56">
        <v>19</v>
      </c>
      <c r="D56" t="s">
        <v>48</v>
      </c>
      <c r="E56" t="s">
        <v>48</v>
      </c>
      <c r="F56" s="60">
        <v>70</v>
      </c>
    </row>
    <row r="57" spans="1:6" x14ac:dyDescent="0.3">
      <c r="A57" t="s">
        <v>76</v>
      </c>
      <c r="B57" s="15">
        <v>44859</v>
      </c>
      <c r="C57">
        <v>20</v>
      </c>
      <c r="D57" t="s">
        <v>48</v>
      </c>
      <c r="E57" t="s">
        <v>48</v>
      </c>
      <c r="F57" s="60">
        <v>70</v>
      </c>
    </row>
    <row r="58" spans="1:6" x14ac:dyDescent="0.3">
      <c r="A58" t="s">
        <v>76</v>
      </c>
      <c r="B58" s="15">
        <v>44887</v>
      </c>
      <c r="C58">
        <v>21</v>
      </c>
      <c r="D58" t="s">
        <v>48</v>
      </c>
      <c r="E58" t="s">
        <v>48</v>
      </c>
      <c r="F58" s="60">
        <v>70</v>
      </c>
    </row>
    <row r="59" spans="1:6" x14ac:dyDescent="0.3">
      <c r="A59" t="s">
        <v>76</v>
      </c>
      <c r="B59" s="15">
        <v>44896</v>
      </c>
      <c r="C59">
        <v>22</v>
      </c>
      <c r="D59" t="s">
        <v>48</v>
      </c>
      <c r="E59" t="s">
        <v>48</v>
      </c>
      <c r="F59" s="60">
        <v>70</v>
      </c>
    </row>
    <row r="60" spans="1:6" x14ac:dyDescent="0.3">
      <c r="A60" t="s">
        <v>76</v>
      </c>
      <c r="C60">
        <v>23</v>
      </c>
      <c r="D60" t="s">
        <v>48</v>
      </c>
      <c r="E60" t="s">
        <v>48</v>
      </c>
      <c r="F60" s="60">
        <v>70</v>
      </c>
    </row>
    <row r="61" spans="1:6" x14ac:dyDescent="0.3">
      <c r="A61" t="s">
        <v>76</v>
      </c>
      <c r="C61">
        <v>24</v>
      </c>
      <c r="D61" t="s">
        <v>48</v>
      </c>
      <c r="E61" t="s">
        <v>48</v>
      </c>
      <c r="F61" s="60">
        <v>70</v>
      </c>
    </row>
    <row r="62" spans="1:6" x14ac:dyDescent="0.3">
      <c r="A62" t="s">
        <v>76</v>
      </c>
      <c r="C62">
        <v>25</v>
      </c>
      <c r="D62" t="s">
        <v>48</v>
      </c>
      <c r="E62" t="s">
        <v>48</v>
      </c>
      <c r="F62" s="60">
        <v>70</v>
      </c>
    </row>
    <row r="63" spans="1:6" x14ac:dyDescent="0.3">
      <c r="A63" t="s">
        <v>76</v>
      </c>
      <c r="B63" s="15">
        <v>44908</v>
      </c>
      <c r="C63" t="s">
        <v>135</v>
      </c>
      <c r="D63" t="s">
        <v>48</v>
      </c>
      <c r="E63" t="s">
        <v>48</v>
      </c>
      <c r="F63" s="60">
        <v>70</v>
      </c>
    </row>
    <row r="64" spans="1:6" x14ac:dyDescent="0.3">
      <c r="A64" t="s">
        <v>76</v>
      </c>
      <c r="B64" s="15">
        <v>44936</v>
      </c>
      <c r="C64" t="s">
        <v>136</v>
      </c>
      <c r="D64" t="s">
        <v>48</v>
      </c>
      <c r="E64" t="s">
        <v>48</v>
      </c>
      <c r="F64" s="60">
        <v>70</v>
      </c>
    </row>
    <row r="65" spans="1:6" x14ac:dyDescent="0.3">
      <c r="A65" t="s">
        <v>76</v>
      </c>
      <c r="B65" s="15">
        <v>44950</v>
      </c>
      <c r="C65" t="s">
        <v>132</v>
      </c>
      <c r="D65" t="s">
        <v>48</v>
      </c>
      <c r="E65" t="s">
        <v>48</v>
      </c>
      <c r="F65" s="60">
        <v>70</v>
      </c>
    </row>
    <row r="66" spans="1:6" x14ac:dyDescent="0.3">
      <c r="A66" t="s">
        <v>76</v>
      </c>
      <c r="B66" s="15">
        <v>44971</v>
      </c>
      <c r="C66" t="s">
        <v>131</v>
      </c>
      <c r="D66" t="s">
        <v>48</v>
      </c>
      <c r="E66" t="s">
        <v>48</v>
      </c>
      <c r="F66" s="60">
        <v>70</v>
      </c>
    </row>
    <row r="67" spans="1:6" x14ac:dyDescent="0.3">
      <c r="A67" t="s">
        <v>76</v>
      </c>
      <c r="B67" s="15">
        <v>44985</v>
      </c>
      <c r="C67" t="s">
        <v>130</v>
      </c>
      <c r="D67" t="s">
        <v>48</v>
      </c>
      <c r="E67" t="s">
        <v>48</v>
      </c>
      <c r="F67" s="60">
        <v>70</v>
      </c>
    </row>
    <row r="68" spans="1:6" x14ac:dyDescent="0.3">
      <c r="A68" t="s">
        <v>76</v>
      </c>
      <c r="B68" s="15">
        <v>45013</v>
      </c>
      <c r="C68" t="s">
        <v>129</v>
      </c>
      <c r="D68" t="s">
        <v>48</v>
      </c>
      <c r="E68" t="s">
        <v>48</v>
      </c>
      <c r="F68" s="60">
        <v>70</v>
      </c>
    </row>
    <row r="69" spans="1:6" x14ac:dyDescent="0.3">
      <c r="A69" t="s">
        <v>76</v>
      </c>
      <c r="B69" s="15">
        <v>45020</v>
      </c>
      <c r="C69" t="s">
        <v>128</v>
      </c>
      <c r="D69" t="s">
        <v>48</v>
      </c>
      <c r="E69" t="s">
        <v>48</v>
      </c>
      <c r="F69" s="60">
        <v>70</v>
      </c>
    </row>
    <row r="70" spans="1:6" x14ac:dyDescent="0.3">
      <c r="A70" t="s">
        <v>76</v>
      </c>
      <c r="B70" s="15">
        <v>45027</v>
      </c>
      <c r="C70" t="s">
        <v>116</v>
      </c>
      <c r="D70" t="s">
        <v>48</v>
      </c>
      <c r="E70" t="s">
        <v>48</v>
      </c>
      <c r="F70" s="60">
        <v>70</v>
      </c>
    </row>
    <row r="71" spans="1:6" x14ac:dyDescent="0.3">
      <c r="A71" t="s">
        <v>76</v>
      </c>
      <c r="B71" s="15">
        <v>45055</v>
      </c>
      <c r="C71" t="s">
        <v>115</v>
      </c>
      <c r="D71" t="s">
        <v>48</v>
      </c>
      <c r="E71" t="s">
        <v>48</v>
      </c>
      <c r="F71" s="60">
        <v>70</v>
      </c>
    </row>
    <row r="72" spans="1:6" x14ac:dyDescent="0.3">
      <c r="A72" t="s">
        <v>76</v>
      </c>
      <c r="B72" s="15">
        <v>45069</v>
      </c>
      <c r="C72" t="s">
        <v>114</v>
      </c>
      <c r="D72" t="s">
        <v>48</v>
      </c>
      <c r="E72" t="s">
        <v>48</v>
      </c>
      <c r="F72" s="60">
        <v>70</v>
      </c>
    </row>
    <row r="73" spans="1:6" x14ac:dyDescent="0.3">
      <c r="A73" t="s">
        <v>76</v>
      </c>
      <c r="B73" s="15">
        <v>45090</v>
      </c>
      <c r="C73" t="s">
        <v>113</v>
      </c>
      <c r="D73" t="s">
        <v>48</v>
      </c>
      <c r="E73" t="s">
        <v>48</v>
      </c>
      <c r="F73" s="60">
        <v>70</v>
      </c>
    </row>
    <row r="74" spans="1:6" x14ac:dyDescent="0.3">
      <c r="A74" t="s">
        <v>76</v>
      </c>
      <c r="B74" s="15">
        <v>45118</v>
      </c>
      <c r="C74" t="s">
        <v>197</v>
      </c>
      <c r="D74" t="s">
        <v>48</v>
      </c>
      <c r="E74" t="s">
        <v>48</v>
      </c>
      <c r="F74" s="60">
        <v>70</v>
      </c>
    </row>
    <row r="75" spans="1:6" x14ac:dyDescent="0.3">
      <c r="A75" t="s">
        <v>76</v>
      </c>
      <c r="B75" s="15">
        <v>45160</v>
      </c>
      <c r="C75" t="s">
        <v>198</v>
      </c>
      <c r="D75" t="s">
        <v>48</v>
      </c>
      <c r="E75" t="s">
        <v>48</v>
      </c>
      <c r="F75" s="60">
        <v>70</v>
      </c>
    </row>
    <row r="76" spans="1:6" x14ac:dyDescent="0.3">
      <c r="A76" t="s">
        <v>76</v>
      </c>
      <c r="B76" s="15">
        <v>45181</v>
      </c>
      <c r="C76" t="s">
        <v>199</v>
      </c>
      <c r="D76" t="s">
        <v>48</v>
      </c>
      <c r="E76" t="s">
        <v>48</v>
      </c>
      <c r="F76" s="60">
        <v>70</v>
      </c>
    </row>
    <row r="77" spans="1:6" x14ac:dyDescent="0.3">
      <c r="A77" t="s">
        <v>76</v>
      </c>
      <c r="B77" s="15">
        <v>45188</v>
      </c>
      <c r="C77" t="s">
        <v>200</v>
      </c>
      <c r="D77" t="s">
        <v>48</v>
      </c>
      <c r="E77" t="s">
        <v>48</v>
      </c>
      <c r="F77" s="60">
        <v>70</v>
      </c>
    </row>
    <row r="78" spans="1:6" x14ac:dyDescent="0.3">
      <c r="A78" t="s">
        <v>76</v>
      </c>
      <c r="B78" s="15">
        <v>45195</v>
      </c>
      <c r="C78" t="s">
        <v>201</v>
      </c>
      <c r="D78" t="s">
        <v>48</v>
      </c>
      <c r="E78" t="s">
        <v>48</v>
      </c>
      <c r="F78" s="60">
        <v>70</v>
      </c>
    </row>
    <row r="79" spans="1:6" x14ac:dyDescent="0.3">
      <c r="A79" t="s">
        <v>76</v>
      </c>
      <c r="B79" s="15">
        <v>45209</v>
      </c>
      <c r="C79" t="s">
        <v>214</v>
      </c>
      <c r="D79" t="s">
        <v>48</v>
      </c>
      <c r="E79" t="s">
        <v>48</v>
      </c>
      <c r="F79" s="60">
        <v>70</v>
      </c>
    </row>
    <row r="80" spans="1:6" x14ac:dyDescent="0.3">
      <c r="A80" t="s">
        <v>76</v>
      </c>
      <c r="B80" s="15">
        <v>45223</v>
      </c>
      <c r="C80" t="s">
        <v>215</v>
      </c>
      <c r="D80" t="s">
        <v>48</v>
      </c>
      <c r="E80" t="s">
        <v>48</v>
      </c>
      <c r="F80" s="60">
        <v>70</v>
      </c>
    </row>
    <row r="81" spans="1:7" x14ac:dyDescent="0.3">
      <c r="A81" t="s">
        <v>76</v>
      </c>
      <c r="B81" s="15">
        <v>45245</v>
      </c>
      <c r="C81" t="s">
        <v>216</v>
      </c>
      <c r="D81" t="s">
        <v>48</v>
      </c>
      <c r="E81" t="s">
        <v>48</v>
      </c>
      <c r="F81" s="60">
        <v>70</v>
      </c>
    </row>
    <row r="82" spans="1:7" x14ac:dyDescent="0.3">
      <c r="A82" t="s">
        <v>76</v>
      </c>
      <c r="B82" s="15">
        <v>45249</v>
      </c>
      <c r="C82" t="s">
        <v>217</v>
      </c>
      <c r="D82" t="s">
        <v>48</v>
      </c>
      <c r="E82" t="s">
        <v>48</v>
      </c>
      <c r="F82" s="60">
        <v>70</v>
      </c>
    </row>
    <row r="83" spans="1:7" x14ac:dyDescent="0.3">
      <c r="A83" t="s">
        <v>76</v>
      </c>
      <c r="B83" s="15">
        <v>45259</v>
      </c>
      <c r="C83" t="s">
        <v>218</v>
      </c>
      <c r="D83" t="s">
        <v>48</v>
      </c>
      <c r="E83" t="s">
        <v>48</v>
      </c>
      <c r="F83" s="60">
        <v>70</v>
      </c>
    </row>
    <row r="84" spans="1:7" x14ac:dyDescent="0.3">
      <c r="A84" t="s">
        <v>76</v>
      </c>
      <c r="B84" s="15">
        <v>45272</v>
      </c>
      <c r="C84" t="s">
        <v>251</v>
      </c>
      <c r="D84" t="s">
        <v>48</v>
      </c>
      <c r="E84" t="s">
        <v>48</v>
      </c>
      <c r="F84" s="60">
        <v>70</v>
      </c>
    </row>
    <row r="85" spans="1:7" x14ac:dyDescent="0.3">
      <c r="A85" t="s">
        <v>76</v>
      </c>
      <c r="B85" s="15">
        <v>45300</v>
      </c>
      <c r="C85" t="s">
        <v>252</v>
      </c>
      <c r="D85" t="s">
        <v>48</v>
      </c>
      <c r="E85" t="s">
        <v>48</v>
      </c>
      <c r="F85" s="60">
        <v>70</v>
      </c>
    </row>
    <row r="86" spans="1:7" x14ac:dyDescent="0.3">
      <c r="A86" t="s">
        <v>76</v>
      </c>
      <c r="B86" s="15">
        <v>45314</v>
      </c>
      <c r="C86" t="s">
        <v>253</v>
      </c>
      <c r="D86" t="s">
        <v>48</v>
      </c>
      <c r="E86" t="s">
        <v>48</v>
      </c>
      <c r="F86" s="60">
        <v>70</v>
      </c>
    </row>
    <row r="87" spans="1:7" x14ac:dyDescent="0.3">
      <c r="A87" t="s">
        <v>76</v>
      </c>
      <c r="B87" s="15">
        <v>45322</v>
      </c>
      <c r="C87" t="s">
        <v>254</v>
      </c>
      <c r="D87" t="s">
        <v>48</v>
      </c>
      <c r="E87" t="s">
        <v>48</v>
      </c>
      <c r="F87" s="60">
        <v>70</v>
      </c>
    </row>
    <row r="88" spans="1:7" x14ac:dyDescent="0.3">
      <c r="A88" t="s">
        <v>76</v>
      </c>
      <c r="B88" s="15">
        <v>45323</v>
      </c>
      <c r="C88" t="s">
        <v>255</v>
      </c>
      <c r="D88" t="s">
        <v>48</v>
      </c>
      <c r="E88" t="s">
        <v>48</v>
      </c>
      <c r="F88" s="60">
        <v>70</v>
      </c>
    </row>
    <row r="89" spans="1:7" x14ac:dyDescent="0.3">
      <c r="A89" t="s">
        <v>76</v>
      </c>
      <c r="B89" s="15">
        <v>45335</v>
      </c>
      <c r="C89" t="s">
        <v>256</v>
      </c>
      <c r="D89" t="s">
        <v>48</v>
      </c>
      <c r="E89" t="s">
        <v>48</v>
      </c>
      <c r="F89" s="60">
        <v>70</v>
      </c>
      <c r="G89" s="58"/>
    </row>
    <row r="90" spans="1:7" x14ac:dyDescent="0.3">
      <c r="A90" t="s">
        <v>76</v>
      </c>
      <c r="B90" s="15">
        <v>45363</v>
      </c>
      <c r="C90" t="s">
        <v>316</v>
      </c>
      <c r="D90" t="s">
        <v>48</v>
      </c>
      <c r="E90" t="s">
        <v>48</v>
      </c>
      <c r="F90" s="60">
        <v>70</v>
      </c>
      <c r="G90" s="58"/>
    </row>
    <row r="91" spans="1:7" x14ac:dyDescent="0.3">
      <c r="A91" t="s">
        <v>76</v>
      </c>
      <c r="B91" s="15">
        <v>45377</v>
      </c>
      <c r="C91" t="s">
        <v>317</v>
      </c>
      <c r="D91" t="s">
        <v>48</v>
      </c>
      <c r="E91" t="s">
        <v>48</v>
      </c>
      <c r="F91" s="60">
        <v>70</v>
      </c>
      <c r="G91" s="58"/>
    </row>
    <row r="92" spans="1:7" x14ac:dyDescent="0.3">
      <c r="A92" t="s">
        <v>76</v>
      </c>
      <c r="B92" s="15">
        <v>45391</v>
      </c>
      <c r="C92" t="s">
        <v>318</v>
      </c>
      <c r="D92" t="s">
        <v>48</v>
      </c>
      <c r="E92" t="s">
        <v>48</v>
      </c>
      <c r="F92" s="60">
        <v>70</v>
      </c>
      <c r="G92" s="58"/>
    </row>
    <row r="93" spans="1:7" x14ac:dyDescent="0.3">
      <c r="A93" t="s">
        <v>76</v>
      </c>
      <c r="B93" s="15">
        <v>45405</v>
      </c>
      <c r="C93" t="s">
        <v>319</v>
      </c>
      <c r="D93" t="s">
        <v>48</v>
      </c>
      <c r="E93" t="s">
        <v>48</v>
      </c>
      <c r="F93" s="60">
        <v>70</v>
      </c>
      <c r="G93" s="58"/>
    </row>
    <row r="94" spans="1:7" x14ac:dyDescent="0.3">
      <c r="A94" t="s">
        <v>76</v>
      </c>
      <c r="B94" s="15">
        <v>45427</v>
      </c>
      <c r="C94" t="s">
        <v>320</v>
      </c>
      <c r="D94" t="s">
        <v>48</v>
      </c>
      <c r="E94" t="s">
        <v>48</v>
      </c>
      <c r="F94" s="60">
        <v>70</v>
      </c>
      <c r="G94" s="58"/>
    </row>
    <row r="95" spans="1:7" x14ac:dyDescent="0.3">
      <c r="A95" t="s">
        <v>76</v>
      </c>
      <c r="B95" s="15">
        <v>45440</v>
      </c>
      <c r="C95" t="s">
        <v>321</v>
      </c>
      <c r="D95" t="s">
        <v>48</v>
      </c>
      <c r="E95" t="s">
        <v>48</v>
      </c>
      <c r="F95" s="60">
        <v>70</v>
      </c>
      <c r="G95" s="58"/>
    </row>
    <row r="96" spans="1:7" x14ac:dyDescent="0.3">
      <c r="A96" t="s">
        <v>76</v>
      </c>
      <c r="B96" s="15">
        <v>45454</v>
      </c>
      <c r="C96" t="s">
        <v>322</v>
      </c>
      <c r="D96" t="s">
        <v>48</v>
      </c>
      <c r="E96" t="s">
        <v>48</v>
      </c>
      <c r="F96" s="60">
        <v>70</v>
      </c>
    </row>
    <row r="97" spans="1:6" x14ac:dyDescent="0.3">
      <c r="A97" t="s">
        <v>76</v>
      </c>
      <c r="B97" s="126" t="s">
        <v>365</v>
      </c>
      <c r="D97" t="s">
        <v>48</v>
      </c>
      <c r="E97" t="s">
        <v>48</v>
      </c>
      <c r="F97" s="60">
        <v>420</v>
      </c>
    </row>
    <row r="98" spans="1:6" x14ac:dyDescent="0.3">
      <c r="F98" s="60"/>
    </row>
    <row r="99" spans="1:6" ht="15" thickBot="1" x14ac:dyDescent="0.35">
      <c r="E99" s="23" t="s">
        <v>72</v>
      </c>
      <c r="F99" s="108">
        <f>SUM(F38:F97)</f>
        <v>4540</v>
      </c>
    </row>
    <row r="100" spans="1:6" s="23" customFormat="1" ht="15.6" x14ac:dyDescent="0.3">
      <c r="A100" s="32" t="s">
        <v>77</v>
      </c>
      <c r="B100" s="33"/>
      <c r="C100" s="22"/>
      <c r="D100" s="30" t="s">
        <v>74</v>
      </c>
      <c r="E100" s="21" t="s">
        <v>51</v>
      </c>
      <c r="F100" s="111">
        <v>46991</v>
      </c>
    </row>
    <row r="101" spans="1:6" x14ac:dyDescent="0.3">
      <c r="A101" t="s">
        <v>77</v>
      </c>
      <c r="B101" s="15">
        <v>43983</v>
      </c>
      <c r="C101" t="s">
        <v>78</v>
      </c>
      <c r="D101" t="s">
        <v>52</v>
      </c>
      <c r="E101" t="s">
        <v>51</v>
      </c>
      <c r="F101" s="60">
        <v>9398.2000000000007</v>
      </c>
    </row>
    <row r="102" spans="1:6" x14ac:dyDescent="0.3">
      <c r="A102" t="s">
        <v>77</v>
      </c>
      <c r="B102" s="15">
        <v>44013</v>
      </c>
      <c r="C102" t="s">
        <v>79</v>
      </c>
      <c r="D102" t="s">
        <v>52</v>
      </c>
      <c r="E102" t="s">
        <v>51</v>
      </c>
      <c r="F102" s="60">
        <v>7048.65</v>
      </c>
    </row>
    <row r="103" spans="1:6" x14ac:dyDescent="0.3">
      <c r="A103" t="s">
        <v>77</v>
      </c>
      <c r="B103" s="15">
        <v>44044</v>
      </c>
      <c r="C103" t="s">
        <v>80</v>
      </c>
      <c r="D103" t="s">
        <v>52</v>
      </c>
      <c r="E103" t="s">
        <v>51</v>
      </c>
      <c r="F103" s="60">
        <v>2349.5500000000002</v>
      </c>
    </row>
    <row r="104" spans="1:6" x14ac:dyDescent="0.3">
      <c r="A104" t="s">
        <v>77</v>
      </c>
      <c r="B104" s="15">
        <v>44075</v>
      </c>
      <c r="C104" t="s">
        <v>81</v>
      </c>
      <c r="D104" t="s">
        <v>52</v>
      </c>
      <c r="E104" t="s">
        <v>51</v>
      </c>
      <c r="F104" s="60">
        <v>14097.3</v>
      </c>
    </row>
    <row r="105" spans="1:6" x14ac:dyDescent="0.3">
      <c r="A105" t="s">
        <v>77</v>
      </c>
      <c r="B105" s="15">
        <v>44105</v>
      </c>
      <c r="C105" t="s">
        <v>82</v>
      </c>
      <c r="D105" t="s">
        <v>52</v>
      </c>
      <c r="E105" t="s">
        <v>51</v>
      </c>
      <c r="F105" s="60">
        <v>7048.65</v>
      </c>
    </row>
    <row r="106" spans="1:6" x14ac:dyDescent="0.3">
      <c r="A106" t="s">
        <v>77</v>
      </c>
      <c r="B106" s="15">
        <v>44228</v>
      </c>
      <c r="C106" t="s">
        <v>92</v>
      </c>
      <c r="D106" t="s">
        <v>52</v>
      </c>
      <c r="E106" t="s">
        <v>51</v>
      </c>
      <c r="F106" s="60">
        <v>1409.93</v>
      </c>
    </row>
    <row r="107" spans="1:6" x14ac:dyDescent="0.3">
      <c r="A107" t="s">
        <v>77</v>
      </c>
      <c r="B107" s="15">
        <v>45474</v>
      </c>
      <c r="C107" t="s">
        <v>330</v>
      </c>
      <c r="D107" t="s">
        <v>52</v>
      </c>
      <c r="E107" t="s">
        <v>51</v>
      </c>
      <c r="F107" s="60">
        <v>5638.92</v>
      </c>
    </row>
    <row r="108" spans="1:6" x14ac:dyDescent="0.3">
      <c r="F108" s="60"/>
    </row>
    <row r="109" spans="1:6" ht="15" thickBot="1" x14ac:dyDescent="0.35">
      <c r="E109" s="23" t="s">
        <v>72</v>
      </c>
      <c r="F109" s="108">
        <f>SUM(F101:F107)</f>
        <v>46991.199999999997</v>
      </c>
    </row>
    <row r="110" spans="1:6" s="23" customFormat="1" ht="15.6" x14ac:dyDescent="0.3">
      <c r="A110" s="32" t="s">
        <v>77</v>
      </c>
      <c r="B110" s="33"/>
      <c r="C110" s="22"/>
      <c r="D110" s="30" t="s">
        <v>20</v>
      </c>
      <c r="E110" s="21" t="s">
        <v>21</v>
      </c>
      <c r="F110" s="111">
        <v>384124</v>
      </c>
    </row>
    <row r="111" spans="1:6" ht="15.6" x14ac:dyDescent="0.3">
      <c r="A111" t="s">
        <v>77</v>
      </c>
      <c r="B111" s="15">
        <v>44593</v>
      </c>
      <c r="C111" t="s">
        <v>84</v>
      </c>
      <c r="D111" s="59" t="s">
        <v>20</v>
      </c>
      <c r="E111" t="s">
        <v>21</v>
      </c>
      <c r="F111" s="60">
        <v>45318</v>
      </c>
    </row>
    <row r="112" spans="1:6" ht="15.6" x14ac:dyDescent="0.3">
      <c r="A112" t="s">
        <v>77</v>
      </c>
      <c r="B112" s="15">
        <v>44593</v>
      </c>
      <c r="C112" t="s">
        <v>134</v>
      </c>
      <c r="D112" s="59" t="s">
        <v>20</v>
      </c>
      <c r="E112" t="s">
        <v>21</v>
      </c>
      <c r="F112" s="60">
        <v>0</v>
      </c>
    </row>
    <row r="113" spans="1:8" ht="15.6" x14ac:dyDescent="0.3">
      <c r="A113" t="s">
        <v>77</v>
      </c>
      <c r="B113" s="15">
        <v>44621</v>
      </c>
      <c r="C113" t="s">
        <v>91</v>
      </c>
      <c r="D113" s="59" t="s">
        <v>20</v>
      </c>
      <c r="E113" t="s">
        <v>21</v>
      </c>
      <c r="F113" s="60">
        <v>45318</v>
      </c>
    </row>
    <row r="114" spans="1:8" ht="15.6" x14ac:dyDescent="0.3">
      <c r="A114" t="s">
        <v>77</v>
      </c>
      <c r="B114" s="15">
        <v>44652</v>
      </c>
      <c r="C114" t="s">
        <v>87</v>
      </c>
      <c r="D114" s="59" t="s">
        <v>20</v>
      </c>
      <c r="E114" t="s">
        <v>21</v>
      </c>
      <c r="F114" s="60">
        <v>45318</v>
      </c>
    </row>
    <row r="115" spans="1:8" x14ac:dyDescent="0.3">
      <c r="A115" t="s">
        <v>77</v>
      </c>
      <c r="B115" s="15">
        <v>44682</v>
      </c>
      <c r="C115" t="s">
        <v>139</v>
      </c>
      <c r="D115" t="s">
        <v>20</v>
      </c>
      <c r="E115" t="s">
        <v>21</v>
      </c>
      <c r="F115" s="60">
        <v>7553</v>
      </c>
    </row>
    <row r="116" spans="1:8" x14ac:dyDescent="0.3">
      <c r="A116" t="s">
        <v>77</v>
      </c>
      <c r="B116" s="15">
        <v>44713</v>
      </c>
      <c r="C116" t="s">
        <v>89</v>
      </c>
      <c r="D116" t="s">
        <v>20</v>
      </c>
      <c r="E116" t="s">
        <v>21</v>
      </c>
      <c r="F116" s="60">
        <v>48986.6</v>
      </c>
    </row>
    <row r="117" spans="1:8" x14ac:dyDescent="0.3">
      <c r="A117" t="s">
        <v>77</v>
      </c>
      <c r="B117" s="15">
        <v>44713</v>
      </c>
      <c r="C117" t="s">
        <v>90</v>
      </c>
      <c r="D117" t="s">
        <v>20</v>
      </c>
      <c r="E117" t="s">
        <v>21</v>
      </c>
      <c r="F117" s="60">
        <v>11985.12</v>
      </c>
    </row>
    <row r="118" spans="1:8" x14ac:dyDescent="0.3">
      <c r="A118" t="s">
        <v>77</v>
      </c>
      <c r="B118" s="15">
        <v>44743</v>
      </c>
      <c r="C118" t="s">
        <v>94</v>
      </c>
      <c r="D118" t="s">
        <v>20</v>
      </c>
      <c r="E118" t="s">
        <v>21</v>
      </c>
      <c r="F118" s="60">
        <v>42211.4</v>
      </c>
    </row>
    <row r="119" spans="1:8" x14ac:dyDescent="0.3">
      <c r="A119" t="s">
        <v>77</v>
      </c>
      <c r="B119" s="15">
        <v>44774</v>
      </c>
      <c r="C119" t="s">
        <v>96</v>
      </c>
      <c r="D119" t="s">
        <v>20</v>
      </c>
      <c r="E119" t="s">
        <v>21</v>
      </c>
      <c r="F119" s="60">
        <v>20716.8</v>
      </c>
    </row>
    <row r="120" spans="1:8" x14ac:dyDescent="0.3">
      <c r="A120" t="s">
        <v>77</v>
      </c>
      <c r="B120" s="15">
        <v>44805</v>
      </c>
      <c r="C120" t="s">
        <v>95</v>
      </c>
      <c r="D120" t="s">
        <v>20</v>
      </c>
      <c r="E120" t="s">
        <v>21</v>
      </c>
      <c r="F120" s="60">
        <v>5179.2</v>
      </c>
      <c r="H120" s="17"/>
    </row>
    <row r="121" spans="1:8" x14ac:dyDescent="0.3">
      <c r="A121" t="s">
        <v>77</v>
      </c>
      <c r="B121" s="15">
        <v>44835</v>
      </c>
      <c r="C121" t="s">
        <v>103</v>
      </c>
      <c r="D121" t="s">
        <v>20</v>
      </c>
      <c r="E121" t="s">
        <v>21</v>
      </c>
      <c r="F121" s="60">
        <v>17264</v>
      </c>
    </row>
    <row r="122" spans="1:8" x14ac:dyDescent="0.3">
      <c r="A122" t="s">
        <v>77</v>
      </c>
      <c r="B122" s="15">
        <v>44866</v>
      </c>
      <c r="C122" t="s">
        <v>104</v>
      </c>
      <c r="D122" t="s">
        <v>20</v>
      </c>
      <c r="E122" t="s">
        <v>21</v>
      </c>
      <c r="F122" s="60">
        <v>4316</v>
      </c>
    </row>
    <row r="123" spans="1:8" x14ac:dyDescent="0.3">
      <c r="A123" t="s">
        <v>77</v>
      </c>
      <c r="B123" s="15">
        <v>44958</v>
      </c>
      <c r="C123" t="s">
        <v>140</v>
      </c>
      <c r="D123" t="s">
        <v>20</v>
      </c>
      <c r="E123" t="s">
        <v>21</v>
      </c>
      <c r="F123" s="60">
        <v>1079</v>
      </c>
    </row>
    <row r="124" spans="1:8" x14ac:dyDescent="0.3">
      <c r="A124" t="s">
        <v>77</v>
      </c>
      <c r="B124" s="15">
        <v>44958</v>
      </c>
      <c r="C124" t="s">
        <v>133</v>
      </c>
      <c r="D124" t="s">
        <v>20</v>
      </c>
      <c r="E124" t="s">
        <v>21</v>
      </c>
      <c r="F124" s="112">
        <v>2955.37</v>
      </c>
    </row>
    <row r="125" spans="1:8" x14ac:dyDescent="0.3">
      <c r="A125" t="s">
        <v>77</v>
      </c>
      <c r="B125" s="15">
        <v>44986</v>
      </c>
      <c r="C125" t="s">
        <v>141</v>
      </c>
      <c r="D125" t="s">
        <v>20</v>
      </c>
      <c r="E125" t="s">
        <v>21</v>
      </c>
      <c r="F125" s="60">
        <v>1079</v>
      </c>
    </row>
    <row r="126" spans="1:8" x14ac:dyDescent="0.3">
      <c r="A126" t="s">
        <v>77</v>
      </c>
      <c r="B126" s="15">
        <v>45017</v>
      </c>
      <c r="C126" t="s">
        <v>138</v>
      </c>
      <c r="D126" t="s">
        <v>20</v>
      </c>
      <c r="E126" t="s">
        <v>21</v>
      </c>
      <c r="F126" s="60">
        <v>11995</v>
      </c>
    </row>
    <row r="127" spans="1:8" x14ac:dyDescent="0.3">
      <c r="A127" t="s">
        <v>77</v>
      </c>
      <c r="B127" s="15">
        <v>45047</v>
      </c>
      <c r="C127" t="s">
        <v>121</v>
      </c>
      <c r="D127" t="s">
        <v>20</v>
      </c>
      <c r="E127" t="s">
        <v>21</v>
      </c>
      <c r="F127" s="60">
        <v>7553</v>
      </c>
    </row>
    <row r="128" spans="1:8" x14ac:dyDescent="0.3">
      <c r="A128" t="s">
        <v>77</v>
      </c>
      <c r="B128" s="15">
        <v>45078</v>
      </c>
      <c r="C128" t="s">
        <v>122</v>
      </c>
      <c r="D128" t="s">
        <v>20</v>
      </c>
      <c r="E128" t="s">
        <v>21</v>
      </c>
      <c r="F128" s="60">
        <v>6474</v>
      </c>
    </row>
    <row r="129" spans="1:6" x14ac:dyDescent="0.3">
      <c r="A129" t="s">
        <v>77</v>
      </c>
      <c r="B129" s="15">
        <v>45108</v>
      </c>
      <c r="C129" t="s">
        <v>188</v>
      </c>
      <c r="D129" t="s">
        <v>20</v>
      </c>
      <c r="E129" t="s">
        <v>21</v>
      </c>
      <c r="F129" s="60">
        <v>10790</v>
      </c>
    </row>
    <row r="130" spans="1:6" x14ac:dyDescent="0.3">
      <c r="A130" t="s">
        <v>77</v>
      </c>
      <c r="B130" s="15">
        <v>45139</v>
      </c>
      <c r="C130" t="s">
        <v>184</v>
      </c>
      <c r="D130" t="s">
        <v>20</v>
      </c>
      <c r="E130" t="s">
        <v>21</v>
      </c>
      <c r="F130" s="60">
        <v>5395</v>
      </c>
    </row>
    <row r="131" spans="1:6" x14ac:dyDescent="0.3">
      <c r="A131" t="s">
        <v>77</v>
      </c>
      <c r="B131" s="15">
        <v>45170</v>
      </c>
      <c r="C131" t="s">
        <v>189</v>
      </c>
      <c r="D131" t="s">
        <v>20</v>
      </c>
      <c r="E131" t="s">
        <v>21</v>
      </c>
      <c r="F131" s="60">
        <v>5449.34</v>
      </c>
    </row>
    <row r="132" spans="1:6" x14ac:dyDescent="0.3">
      <c r="A132" t="s">
        <v>77</v>
      </c>
      <c r="B132" s="15">
        <v>45200</v>
      </c>
      <c r="C132" t="s">
        <v>208</v>
      </c>
      <c r="D132" t="s">
        <v>20</v>
      </c>
      <c r="E132" t="s">
        <v>21</v>
      </c>
      <c r="F132" s="60">
        <v>5395</v>
      </c>
    </row>
    <row r="133" spans="1:6" x14ac:dyDescent="0.3">
      <c r="A133" t="s">
        <v>77</v>
      </c>
      <c r="B133" s="15">
        <v>45231</v>
      </c>
      <c r="C133" t="s">
        <v>207</v>
      </c>
      <c r="D133" t="s">
        <v>20</v>
      </c>
      <c r="E133" t="s">
        <v>21</v>
      </c>
      <c r="F133" s="60">
        <v>5395</v>
      </c>
    </row>
    <row r="134" spans="1:6" x14ac:dyDescent="0.3">
      <c r="A134" t="s">
        <v>77</v>
      </c>
      <c r="B134" s="15">
        <v>45261</v>
      </c>
      <c r="C134" t="s">
        <v>222</v>
      </c>
      <c r="D134" t="s">
        <v>20</v>
      </c>
      <c r="E134" t="s">
        <v>21</v>
      </c>
      <c r="F134" s="60">
        <v>10790</v>
      </c>
    </row>
    <row r="135" spans="1:6" x14ac:dyDescent="0.3">
      <c r="A135" t="s">
        <v>77</v>
      </c>
      <c r="B135" s="15">
        <v>45306</v>
      </c>
      <c r="C135" t="s">
        <v>235</v>
      </c>
      <c r="D135" t="s">
        <v>20</v>
      </c>
      <c r="E135" t="s">
        <v>21</v>
      </c>
      <c r="F135" s="60">
        <v>10790</v>
      </c>
    </row>
    <row r="136" spans="1:6" x14ac:dyDescent="0.3">
      <c r="A136" t="s">
        <v>77</v>
      </c>
      <c r="B136" s="15">
        <v>45323</v>
      </c>
      <c r="C136" t="s">
        <v>245</v>
      </c>
      <c r="D136" t="s">
        <v>20</v>
      </c>
      <c r="E136" t="s">
        <v>21</v>
      </c>
      <c r="F136" s="60">
        <v>5395</v>
      </c>
    </row>
    <row r="137" spans="1:6" x14ac:dyDescent="0.3">
      <c r="A137" t="s">
        <v>77</v>
      </c>
      <c r="B137" s="15">
        <v>45352</v>
      </c>
      <c r="C137" t="s">
        <v>257</v>
      </c>
      <c r="D137" t="s">
        <v>20</v>
      </c>
      <c r="E137" t="s">
        <v>21</v>
      </c>
      <c r="F137" s="60">
        <v>10790</v>
      </c>
    </row>
    <row r="138" spans="1:6" x14ac:dyDescent="0.3">
      <c r="A138" t="s">
        <v>77</v>
      </c>
      <c r="B138" s="15">
        <v>45383</v>
      </c>
      <c r="C138" t="s">
        <v>304</v>
      </c>
      <c r="D138" t="s">
        <v>20</v>
      </c>
      <c r="E138" t="s">
        <v>21</v>
      </c>
      <c r="F138" s="60">
        <v>5395</v>
      </c>
    </row>
    <row r="139" spans="1:6" x14ac:dyDescent="0.3">
      <c r="A139" t="s">
        <v>77</v>
      </c>
      <c r="B139" s="15">
        <v>45407</v>
      </c>
      <c r="C139" t="s">
        <v>305</v>
      </c>
      <c r="D139" t="s">
        <v>20</v>
      </c>
      <c r="E139" t="s">
        <v>21</v>
      </c>
      <c r="F139" s="60">
        <v>4455</v>
      </c>
    </row>
    <row r="140" spans="1:6" x14ac:dyDescent="0.3">
      <c r="A140" t="s">
        <v>77</v>
      </c>
      <c r="B140" s="15">
        <v>45413</v>
      </c>
      <c r="C140" t="s">
        <v>303</v>
      </c>
      <c r="D140" t="s">
        <v>20</v>
      </c>
      <c r="E140" t="s">
        <v>21</v>
      </c>
      <c r="F140" s="60">
        <v>5395</v>
      </c>
    </row>
    <row r="141" spans="1:6" x14ac:dyDescent="0.3">
      <c r="A141" t="s">
        <v>77</v>
      </c>
      <c r="B141" s="15">
        <v>45444</v>
      </c>
      <c r="C141" t="s">
        <v>331</v>
      </c>
      <c r="D141" t="s">
        <v>20</v>
      </c>
      <c r="E141" t="s">
        <v>21</v>
      </c>
      <c r="F141" s="60">
        <v>3237</v>
      </c>
    </row>
    <row r="142" spans="1:6" x14ac:dyDescent="0.3">
      <c r="A142" t="s">
        <v>77</v>
      </c>
      <c r="B142" s="15">
        <v>45474</v>
      </c>
      <c r="C142" t="s">
        <v>339</v>
      </c>
      <c r="D142" t="s">
        <v>20</v>
      </c>
      <c r="E142" t="s">
        <v>21</v>
      </c>
      <c r="F142" s="60">
        <v>1079</v>
      </c>
    </row>
    <row r="143" spans="1:6" x14ac:dyDescent="0.3">
      <c r="A143" t="s">
        <v>77</v>
      </c>
      <c r="B143" s="15">
        <v>45536</v>
      </c>
      <c r="C143" t="s">
        <v>357</v>
      </c>
      <c r="D143" t="s">
        <v>20</v>
      </c>
      <c r="E143" t="s">
        <v>21</v>
      </c>
      <c r="F143" s="60">
        <v>539.5</v>
      </c>
    </row>
    <row r="144" spans="1:6" x14ac:dyDescent="0.3">
      <c r="A144" t="s">
        <v>77</v>
      </c>
      <c r="B144" s="15">
        <v>45597</v>
      </c>
      <c r="C144" t="s">
        <v>377</v>
      </c>
      <c r="D144" t="s">
        <v>20</v>
      </c>
      <c r="E144" t="s">
        <v>21</v>
      </c>
      <c r="F144" s="60">
        <v>6212.75</v>
      </c>
    </row>
    <row r="145" spans="1:6" x14ac:dyDescent="0.3">
      <c r="A145" t="s">
        <v>77</v>
      </c>
      <c r="B145" s="15">
        <v>45636</v>
      </c>
      <c r="C145" t="s">
        <v>378</v>
      </c>
      <c r="D145" t="s">
        <v>20</v>
      </c>
      <c r="E145" t="s">
        <v>21</v>
      </c>
      <c r="F145" s="60">
        <v>12169.75</v>
      </c>
    </row>
    <row r="146" spans="1:6" x14ac:dyDescent="0.3">
      <c r="F146" s="60"/>
    </row>
    <row r="147" spans="1:6" ht="15" thickBot="1" x14ac:dyDescent="0.35">
      <c r="A147" s="38"/>
      <c r="B147" s="39"/>
      <c r="C147" s="38"/>
      <c r="D147" s="38"/>
      <c r="E147" s="40" t="s">
        <v>72</v>
      </c>
      <c r="F147" s="113">
        <f>SUM(F111:F146)</f>
        <v>433973.83</v>
      </c>
    </row>
    <row r="148" spans="1:6" ht="15.6" x14ac:dyDescent="0.3">
      <c r="D148" s="13" t="s">
        <v>50</v>
      </c>
      <c r="E148" s="3" t="s">
        <v>50</v>
      </c>
      <c r="F148" s="60"/>
    </row>
    <row r="149" spans="1:6" x14ac:dyDescent="0.3">
      <c r="A149" t="s">
        <v>98</v>
      </c>
      <c r="B149" s="15">
        <v>44811</v>
      </c>
      <c r="C149" t="s">
        <v>99</v>
      </c>
      <c r="D149" s="42" t="s">
        <v>50</v>
      </c>
      <c r="E149" s="1" t="s">
        <v>50</v>
      </c>
      <c r="F149" s="60">
        <v>220</v>
      </c>
    </row>
    <row r="150" spans="1:6" x14ac:dyDescent="0.3">
      <c r="A150" t="s">
        <v>100</v>
      </c>
      <c r="B150" s="15">
        <v>44815</v>
      </c>
      <c r="C150">
        <v>60181913000</v>
      </c>
      <c r="D150" s="42" t="s">
        <v>50</v>
      </c>
      <c r="E150" s="1" t="s">
        <v>50</v>
      </c>
      <c r="F150" s="60">
        <v>505.62</v>
      </c>
    </row>
    <row r="151" spans="1:6" x14ac:dyDescent="0.3">
      <c r="A151" t="s">
        <v>302</v>
      </c>
      <c r="B151" s="15">
        <v>45408</v>
      </c>
      <c r="C151">
        <v>231735</v>
      </c>
      <c r="D151" s="42" t="s">
        <v>50</v>
      </c>
      <c r="E151" s="1" t="s">
        <v>50</v>
      </c>
      <c r="F151" s="60">
        <v>121</v>
      </c>
    </row>
    <row r="152" spans="1:6" x14ac:dyDescent="0.3">
      <c r="A152" t="s">
        <v>302</v>
      </c>
      <c r="B152" s="15">
        <v>45422</v>
      </c>
      <c r="C152">
        <v>2326360</v>
      </c>
      <c r="D152" s="42" t="s">
        <v>50</v>
      </c>
      <c r="E152" s="1" t="s">
        <v>50</v>
      </c>
      <c r="F152" s="60">
        <v>99</v>
      </c>
    </row>
    <row r="153" spans="1:6" x14ac:dyDescent="0.3">
      <c r="A153" t="s">
        <v>302</v>
      </c>
      <c r="B153" s="15">
        <v>45457</v>
      </c>
      <c r="C153">
        <v>235131</v>
      </c>
      <c r="D153" s="42" t="s">
        <v>50</v>
      </c>
      <c r="E153" s="1" t="s">
        <v>50</v>
      </c>
      <c r="F153" s="60">
        <v>110</v>
      </c>
    </row>
    <row r="154" spans="1:6" x14ac:dyDescent="0.3">
      <c r="F154" s="60"/>
    </row>
    <row r="155" spans="1:6" ht="15" thickBot="1" x14ac:dyDescent="0.35">
      <c r="E155" s="23" t="s">
        <v>72</v>
      </c>
      <c r="F155" s="108">
        <f>SUM(F149:F154)</f>
        <v>1055.6199999999999</v>
      </c>
    </row>
    <row r="156" spans="1:6" ht="16.2" thickTop="1" x14ac:dyDescent="0.3">
      <c r="A156" s="43"/>
      <c r="B156" s="44"/>
      <c r="C156" s="43"/>
      <c r="D156" s="45" t="s">
        <v>25</v>
      </c>
      <c r="E156" s="46" t="s">
        <v>102</v>
      </c>
      <c r="F156" s="114"/>
    </row>
    <row r="157" spans="1:6" x14ac:dyDescent="0.3">
      <c r="A157" t="s">
        <v>101</v>
      </c>
      <c r="B157" s="15">
        <v>44608</v>
      </c>
      <c r="C157">
        <v>1213</v>
      </c>
      <c r="D157" s="42" t="s">
        <v>102</v>
      </c>
      <c r="E157" s="1" t="s">
        <v>102</v>
      </c>
      <c r="F157" s="60">
        <v>940.5</v>
      </c>
    </row>
    <row r="158" spans="1:6" x14ac:dyDescent="0.3">
      <c r="A158" t="s">
        <v>101</v>
      </c>
      <c r="B158" s="15">
        <v>45322</v>
      </c>
      <c r="C158" t="s">
        <v>237</v>
      </c>
      <c r="D158" s="42" t="s">
        <v>102</v>
      </c>
      <c r="E158" s="1" t="s">
        <v>102</v>
      </c>
      <c r="F158" s="60">
        <v>1628</v>
      </c>
    </row>
    <row r="159" spans="1:6" x14ac:dyDescent="0.3">
      <c r="A159" t="s">
        <v>246</v>
      </c>
      <c r="B159" s="15">
        <v>45352</v>
      </c>
      <c r="C159" t="s">
        <v>237</v>
      </c>
      <c r="D159" s="42" t="s">
        <v>247</v>
      </c>
      <c r="E159" s="1" t="s">
        <v>102</v>
      </c>
      <c r="F159" s="60">
        <v>1804</v>
      </c>
    </row>
    <row r="160" spans="1:6" x14ac:dyDescent="0.3">
      <c r="A160" t="s">
        <v>278</v>
      </c>
      <c r="B160" s="15">
        <v>45372</v>
      </c>
      <c r="C160" t="s">
        <v>279</v>
      </c>
      <c r="D160" s="42" t="s">
        <v>280</v>
      </c>
      <c r="E160" s="1" t="s">
        <v>102</v>
      </c>
      <c r="F160" s="60">
        <v>2092.5</v>
      </c>
    </row>
    <row r="161" spans="1:6" x14ac:dyDescent="0.3">
      <c r="B161" s="15">
        <v>45426</v>
      </c>
      <c r="C161">
        <v>2149</v>
      </c>
      <c r="D161" s="42" t="s">
        <v>102</v>
      </c>
      <c r="E161" s="1" t="s">
        <v>102</v>
      </c>
      <c r="F161" s="60">
        <v>1769</v>
      </c>
    </row>
    <row r="162" spans="1:6" x14ac:dyDescent="0.3">
      <c r="A162" t="s">
        <v>278</v>
      </c>
      <c r="B162" s="15">
        <v>45422</v>
      </c>
      <c r="C162">
        <v>12078537</v>
      </c>
      <c r="D162" s="42" t="s">
        <v>280</v>
      </c>
      <c r="E162" s="1" t="s">
        <v>102</v>
      </c>
      <c r="F162" s="60">
        <v>186</v>
      </c>
    </row>
    <row r="163" spans="1:6" x14ac:dyDescent="0.3">
      <c r="A163" t="s">
        <v>101</v>
      </c>
      <c r="B163" s="15">
        <v>45383</v>
      </c>
      <c r="C163" t="s">
        <v>237</v>
      </c>
      <c r="D163" s="42" t="s">
        <v>102</v>
      </c>
      <c r="E163" s="1" t="s">
        <v>102</v>
      </c>
      <c r="F163" s="60">
        <v>11647</v>
      </c>
    </row>
    <row r="164" spans="1:6" x14ac:dyDescent="0.3">
      <c r="A164" t="s">
        <v>101</v>
      </c>
      <c r="B164" s="15">
        <v>45511</v>
      </c>
      <c r="C164" t="s">
        <v>237</v>
      </c>
      <c r="D164" s="42" t="s">
        <v>102</v>
      </c>
      <c r="E164" s="1" t="s">
        <v>102</v>
      </c>
      <c r="F164" s="60">
        <v>9492.5</v>
      </c>
    </row>
    <row r="165" spans="1:6" x14ac:dyDescent="0.3">
      <c r="A165" t="s">
        <v>101</v>
      </c>
      <c r="C165">
        <v>649884</v>
      </c>
      <c r="D165" s="42" t="s">
        <v>102</v>
      </c>
      <c r="E165" s="1" t="s">
        <v>102</v>
      </c>
      <c r="F165" s="60">
        <v>609</v>
      </c>
    </row>
    <row r="166" spans="1:6" x14ac:dyDescent="0.3">
      <c r="A166" t="s">
        <v>101</v>
      </c>
      <c r="C166">
        <v>2149</v>
      </c>
      <c r="D166" s="42" t="s">
        <v>102</v>
      </c>
      <c r="E166" s="1" t="s">
        <v>102</v>
      </c>
      <c r="F166" s="60">
        <v>551</v>
      </c>
    </row>
    <row r="167" spans="1:6" x14ac:dyDescent="0.3">
      <c r="A167" t="s">
        <v>101</v>
      </c>
      <c r="C167">
        <v>652632</v>
      </c>
      <c r="D167" s="42" t="s">
        <v>102</v>
      </c>
      <c r="E167" s="1" t="s">
        <v>102</v>
      </c>
      <c r="F167" s="60">
        <v>232</v>
      </c>
    </row>
    <row r="168" spans="1:6" x14ac:dyDescent="0.3">
      <c r="A168" t="s">
        <v>101</v>
      </c>
      <c r="D168" s="42" t="s">
        <v>102</v>
      </c>
      <c r="E168" s="1" t="s">
        <v>102</v>
      </c>
      <c r="F168" s="60">
        <v>348</v>
      </c>
    </row>
    <row r="169" spans="1:6" x14ac:dyDescent="0.3">
      <c r="F169" s="60"/>
    </row>
    <row r="170" spans="1:6" ht="15" thickBot="1" x14ac:dyDescent="0.35">
      <c r="E170" s="23" t="s">
        <v>72</v>
      </c>
      <c r="F170" s="108">
        <f>SUM(F157:F169)</f>
        <v>31299.5</v>
      </c>
    </row>
    <row r="171" spans="1:6" ht="15" thickTop="1" x14ac:dyDescent="0.3">
      <c r="A171" s="43"/>
      <c r="B171" s="44"/>
      <c r="C171" s="43"/>
      <c r="D171" s="56" t="s">
        <v>27</v>
      </c>
      <c r="E171" s="57" t="s">
        <v>28</v>
      </c>
      <c r="F171" s="115">
        <f>8625000+Budget!H133</f>
        <v>9394309.1500000004</v>
      </c>
    </row>
    <row r="172" spans="1:6" x14ac:dyDescent="0.3">
      <c r="A172" t="s">
        <v>110</v>
      </c>
      <c r="B172" s="15">
        <v>45016</v>
      </c>
      <c r="C172">
        <v>1</v>
      </c>
      <c r="D172" s="1" t="s">
        <v>28</v>
      </c>
      <c r="E172" s="1" t="s">
        <v>28</v>
      </c>
      <c r="F172" s="60">
        <v>182299.77</v>
      </c>
    </row>
    <row r="173" spans="1:6" x14ac:dyDescent="0.3">
      <c r="A173" t="s">
        <v>110</v>
      </c>
      <c r="B173" s="15">
        <v>45046</v>
      </c>
      <c r="C173">
        <v>2</v>
      </c>
      <c r="D173" s="1" t="s">
        <v>28</v>
      </c>
      <c r="E173" s="1" t="s">
        <v>28</v>
      </c>
      <c r="F173" s="60">
        <v>125059.73</v>
      </c>
    </row>
    <row r="174" spans="1:6" x14ac:dyDescent="0.3">
      <c r="A174" t="s">
        <v>110</v>
      </c>
      <c r="B174" s="15">
        <v>45077</v>
      </c>
      <c r="C174">
        <v>3</v>
      </c>
      <c r="D174" s="1" t="s">
        <v>28</v>
      </c>
      <c r="E174" s="1" t="s">
        <v>28</v>
      </c>
      <c r="F174" s="60">
        <v>175505.19</v>
      </c>
    </row>
    <row r="175" spans="1:6" x14ac:dyDescent="0.3">
      <c r="A175" t="s">
        <v>110</v>
      </c>
      <c r="B175" s="15">
        <v>45107</v>
      </c>
      <c r="C175">
        <v>4</v>
      </c>
      <c r="D175" s="1" t="s">
        <v>28</v>
      </c>
      <c r="E175" s="1" t="s">
        <v>28</v>
      </c>
      <c r="F175" s="60">
        <v>148812.75</v>
      </c>
    </row>
    <row r="176" spans="1:6" x14ac:dyDescent="0.3">
      <c r="A176" t="s">
        <v>110</v>
      </c>
      <c r="B176" s="15">
        <v>45138</v>
      </c>
      <c r="C176">
        <v>5</v>
      </c>
      <c r="D176" s="1" t="s">
        <v>28</v>
      </c>
      <c r="E176" s="1" t="s">
        <v>28</v>
      </c>
      <c r="F176" s="60">
        <v>195315.77</v>
      </c>
    </row>
    <row r="177" spans="1:7" x14ac:dyDescent="0.3">
      <c r="A177" t="s">
        <v>110</v>
      </c>
      <c r="B177" s="15">
        <v>45169</v>
      </c>
      <c r="C177">
        <v>6</v>
      </c>
      <c r="D177" s="1" t="s">
        <v>28</v>
      </c>
      <c r="E177" s="1" t="s">
        <v>28</v>
      </c>
      <c r="F177" s="60">
        <v>163575.51999999999</v>
      </c>
    </row>
    <row r="178" spans="1:7" x14ac:dyDescent="0.3">
      <c r="A178" t="s">
        <v>110</v>
      </c>
      <c r="B178" s="15">
        <v>45199</v>
      </c>
      <c r="C178">
        <v>7</v>
      </c>
      <c r="D178" s="1" t="s">
        <v>28</v>
      </c>
      <c r="E178" s="1" t="s">
        <v>28</v>
      </c>
      <c r="F178" s="60">
        <v>150772.51</v>
      </c>
    </row>
    <row r="179" spans="1:7" x14ac:dyDescent="0.3">
      <c r="A179" t="s">
        <v>110</v>
      </c>
      <c r="B179" s="15">
        <v>45230</v>
      </c>
      <c r="C179">
        <v>8</v>
      </c>
      <c r="D179" s="1" t="s">
        <v>28</v>
      </c>
      <c r="E179" s="1" t="s">
        <v>28</v>
      </c>
      <c r="F179" s="60">
        <v>264337.5</v>
      </c>
    </row>
    <row r="180" spans="1:7" x14ac:dyDescent="0.3">
      <c r="A180" t="s">
        <v>110</v>
      </c>
      <c r="B180" s="15">
        <v>45260</v>
      </c>
      <c r="C180">
        <v>9</v>
      </c>
      <c r="D180" s="1" t="s">
        <v>28</v>
      </c>
      <c r="E180" s="1" t="s">
        <v>28</v>
      </c>
      <c r="F180" s="60">
        <v>397627.39</v>
      </c>
    </row>
    <row r="181" spans="1:7" x14ac:dyDescent="0.3">
      <c r="A181" t="s">
        <v>110</v>
      </c>
      <c r="B181" s="15">
        <v>45291</v>
      </c>
      <c r="C181">
        <v>10</v>
      </c>
      <c r="D181" s="1" t="s">
        <v>28</v>
      </c>
      <c r="E181" s="1" t="s">
        <v>28</v>
      </c>
      <c r="F181" s="60">
        <v>671459.95</v>
      </c>
    </row>
    <row r="182" spans="1:7" x14ac:dyDescent="0.3">
      <c r="A182" t="s">
        <v>110</v>
      </c>
      <c r="B182" s="15">
        <v>45322</v>
      </c>
      <c r="C182">
        <v>11</v>
      </c>
      <c r="D182" s="1" t="s">
        <v>28</v>
      </c>
      <c r="E182" s="1" t="s">
        <v>28</v>
      </c>
      <c r="F182" s="60">
        <v>442693.82</v>
      </c>
    </row>
    <row r="183" spans="1:7" x14ac:dyDescent="0.3">
      <c r="A183" t="s">
        <v>110</v>
      </c>
      <c r="B183" s="15">
        <v>45351</v>
      </c>
      <c r="C183">
        <v>12</v>
      </c>
      <c r="D183" s="1" t="s">
        <v>28</v>
      </c>
      <c r="E183" s="1" t="s">
        <v>28</v>
      </c>
      <c r="F183" s="60">
        <v>428279.39</v>
      </c>
    </row>
    <row r="184" spans="1:7" x14ac:dyDescent="0.3">
      <c r="A184" t="s">
        <v>110</v>
      </c>
      <c r="B184" s="15">
        <v>45382</v>
      </c>
      <c r="C184">
        <v>13</v>
      </c>
      <c r="D184" s="1" t="s">
        <v>28</v>
      </c>
      <c r="E184" s="1" t="s">
        <v>28</v>
      </c>
      <c r="F184" s="60">
        <v>268519.42</v>
      </c>
    </row>
    <row r="185" spans="1:7" x14ac:dyDescent="0.3">
      <c r="A185" t="s">
        <v>110</v>
      </c>
      <c r="B185" s="15">
        <v>45412</v>
      </c>
      <c r="C185">
        <v>14</v>
      </c>
      <c r="D185" s="1" t="s">
        <v>28</v>
      </c>
      <c r="E185" s="1" t="s">
        <v>28</v>
      </c>
      <c r="F185" s="60">
        <v>562913.23</v>
      </c>
    </row>
    <row r="186" spans="1:7" x14ac:dyDescent="0.3">
      <c r="A186" t="s">
        <v>110</v>
      </c>
      <c r="B186" s="15">
        <v>45443</v>
      </c>
      <c r="C186">
        <v>15</v>
      </c>
      <c r="D186" s="1" t="s">
        <v>28</v>
      </c>
      <c r="E186" s="1" t="s">
        <v>28</v>
      </c>
      <c r="F186" s="112">
        <v>895896.46</v>
      </c>
    </row>
    <row r="187" spans="1:7" x14ac:dyDescent="0.3">
      <c r="A187" t="s">
        <v>110</v>
      </c>
      <c r="B187" s="15">
        <v>45473</v>
      </c>
      <c r="C187">
        <v>16</v>
      </c>
      <c r="D187" s="1" t="s">
        <v>28</v>
      </c>
      <c r="E187" s="1" t="s">
        <v>28</v>
      </c>
      <c r="F187" s="122">
        <v>406792.06</v>
      </c>
    </row>
    <row r="188" spans="1:7" x14ac:dyDescent="0.3">
      <c r="A188" t="s">
        <v>110</v>
      </c>
      <c r="B188" s="15">
        <v>45504</v>
      </c>
      <c r="C188">
        <v>17</v>
      </c>
      <c r="D188" s="1" t="s">
        <v>28</v>
      </c>
      <c r="E188" s="1" t="s">
        <v>28</v>
      </c>
      <c r="F188" s="122">
        <v>273292.75</v>
      </c>
    </row>
    <row r="189" spans="1:7" x14ac:dyDescent="0.3">
      <c r="A189" t="s">
        <v>110</v>
      </c>
      <c r="B189" s="15">
        <v>45535</v>
      </c>
      <c r="C189">
        <v>18</v>
      </c>
      <c r="D189" s="1" t="s">
        <v>28</v>
      </c>
      <c r="E189" s="1" t="s">
        <v>28</v>
      </c>
      <c r="F189" s="122">
        <v>652703.66</v>
      </c>
    </row>
    <row r="190" spans="1:7" x14ac:dyDescent="0.3">
      <c r="A190" t="s">
        <v>110</v>
      </c>
      <c r="B190" s="15">
        <v>45565</v>
      </c>
      <c r="C190">
        <v>19</v>
      </c>
      <c r="D190" s="1" t="s">
        <v>28</v>
      </c>
      <c r="E190" s="1" t="s">
        <v>28</v>
      </c>
      <c r="F190" s="122">
        <v>1019846.92</v>
      </c>
      <c r="G190" t="s">
        <v>349</v>
      </c>
    </row>
    <row r="191" spans="1:7" x14ac:dyDescent="0.3">
      <c r="A191" t="s">
        <v>110</v>
      </c>
      <c r="B191" s="15">
        <v>45636</v>
      </c>
      <c r="C191">
        <v>20</v>
      </c>
      <c r="D191" s="1" t="s">
        <v>28</v>
      </c>
      <c r="E191" s="1" t="s">
        <v>28</v>
      </c>
      <c r="F191" s="122">
        <v>592005.76</v>
      </c>
    </row>
    <row r="192" spans="1:7" x14ac:dyDescent="0.3">
      <c r="F192" s="60"/>
    </row>
    <row r="193" spans="1:6" ht="15" thickBot="1" x14ac:dyDescent="0.35">
      <c r="E193" s="23" t="s">
        <v>72</v>
      </c>
      <c r="F193" s="108">
        <f>SUM(F172:F192)</f>
        <v>8017709.5499999998</v>
      </c>
    </row>
    <row r="194" spans="1:6" ht="15" thickTop="1" x14ac:dyDescent="0.3">
      <c r="A194" s="43"/>
      <c r="B194" s="44"/>
      <c r="C194" s="43"/>
      <c r="D194" s="56" t="s">
        <v>22</v>
      </c>
      <c r="E194" s="57" t="s">
        <v>2</v>
      </c>
      <c r="F194" s="116">
        <f>Budget!F12</f>
        <v>40000</v>
      </c>
    </row>
    <row r="195" spans="1:6" x14ac:dyDescent="0.3">
      <c r="A195" t="s">
        <v>123</v>
      </c>
      <c r="B195" s="15">
        <v>45047</v>
      </c>
      <c r="C195" t="s">
        <v>178</v>
      </c>
      <c r="D195" s="42" t="s">
        <v>22</v>
      </c>
      <c r="E195" s="1" t="s">
        <v>2</v>
      </c>
      <c r="F195" s="117">
        <v>1069</v>
      </c>
    </row>
    <row r="196" spans="1:6" x14ac:dyDescent="0.3">
      <c r="A196" t="s">
        <v>123</v>
      </c>
      <c r="B196" s="15">
        <v>45078</v>
      </c>
      <c r="C196" t="s">
        <v>124</v>
      </c>
      <c r="D196" s="42" t="s">
        <v>22</v>
      </c>
      <c r="E196" s="1" t="s">
        <v>2</v>
      </c>
      <c r="F196" s="60">
        <v>4329</v>
      </c>
    </row>
    <row r="197" spans="1:6" x14ac:dyDescent="0.3">
      <c r="A197" t="s">
        <v>123</v>
      </c>
      <c r="B197" s="15">
        <v>45108</v>
      </c>
      <c r="C197" t="s">
        <v>179</v>
      </c>
      <c r="D197" s="42" t="s">
        <v>22</v>
      </c>
      <c r="E197" s="1" t="s">
        <v>2</v>
      </c>
      <c r="F197" s="60">
        <v>5379.94</v>
      </c>
    </row>
    <row r="198" spans="1:6" x14ac:dyDescent="0.3">
      <c r="A198" t="s">
        <v>123</v>
      </c>
      <c r="B198" s="15">
        <v>45140</v>
      </c>
      <c r="C198" t="s">
        <v>185</v>
      </c>
      <c r="D198" s="42" t="s">
        <v>22</v>
      </c>
      <c r="E198" s="1" t="s">
        <v>2</v>
      </c>
      <c r="F198" s="60">
        <v>5555.5</v>
      </c>
    </row>
    <row r="199" spans="1:6" x14ac:dyDescent="0.3">
      <c r="A199" t="s">
        <v>123</v>
      </c>
      <c r="B199" s="15">
        <v>45145</v>
      </c>
      <c r="C199" t="s">
        <v>182</v>
      </c>
      <c r="D199" s="42" t="s">
        <v>22</v>
      </c>
      <c r="E199" s="1" t="s">
        <v>2</v>
      </c>
      <c r="F199" s="60">
        <v>437.5</v>
      </c>
    </row>
    <row r="200" spans="1:6" x14ac:dyDescent="0.3">
      <c r="A200" t="s">
        <v>123</v>
      </c>
      <c r="B200" s="15">
        <v>45152</v>
      </c>
      <c r="C200" t="s">
        <v>183</v>
      </c>
      <c r="D200" s="42" t="s">
        <v>22</v>
      </c>
      <c r="E200" s="1" t="s">
        <v>2</v>
      </c>
      <c r="F200" s="60">
        <v>812.5</v>
      </c>
    </row>
    <row r="201" spans="1:6" x14ac:dyDescent="0.3">
      <c r="A201" t="s">
        <v>123</v>
      </c>
      <c r="B201" s="15">
        <v>45187</v>
      </c>
      <c r="C201" t="s">
        <v>190</v>
      </c>
      <c r="D201" s="42" t="s">
        <v>22</v>
      </c>
      <c r="E201" s="1" t="s">
        <v>2</v>
      </c>
      <c r="F201" s="60">
        <v>1945</v>
      </c>
    </row>
    <row r="202" spans="1:6" x14ac:dyDescent="0.3">
      <c r="A202" t="s">
        <v>123</v>
      </c>
      <c r="B202" s="15">
        <v>45188</v>
      </c>
      <c r="C202" t="s">
        <v>191</v>
      </c>
      <c r="D202" s="42" t="s">
        <v>22</v>
      </c>
      <c r="E202" s="1" t="s">
        <v>2</v>
      </c>
      <c r="F202" s="60">
        <v>500</v>
      </c>
    </row>
    <row r="203" spans="1:6" x14ac:dyDescent="0.3">
      <c r="A203" t="s">
        <v>123</v>
      </c>
      <c r="B203" s="15">
        <v>45208</v>
      </c>
      <c r="C203" t="s">
        <v>193</v>
      </c>
      <c r="D203" s="42" t="s">
        <v>22</v>
      </c>
      <c r="E203" s="1" t="s">
        <v>2</v>
      </c>
      <c r="F203" s="60">
        <v>1432</v>
      </c>
    </row>
    <row r="204" spans="1:6" x14ac:dyDescent="0.3">
      <c r="A204" t="s">
        <v>123</v>
      </c>
      <c r="B204" s="15">
        <v>45247</v>
      </c>
      <c r="C204" t="s">
        <v>202</v>
      </c>
      <c r="D204" s="42" t="s">
        <v>22</v>
      </c>
      <c r="E204" s="1" t="s">
        <v>2</v>
      </c>
      <c r="F204" s="60">
        <v>1976.81</v>
      </c>
    </row>
    <row r="205" spans="1:6" x14ac:dyDescent="0.3">
      <c r="A205" t="s">
        <v>123</v>
      </c>
      <c r="B205" s="15">
        <v>45236</v>
      </c>
      <c r="C205" t="s">
        <v>203</v>
      </c>
      <c r="D205" s="42" t="s">
        <v>22</v>
      </c>
      <c r="E205" s="1" t="s">
        <v>2</v>
      </c>
      <c r="F205" s="60">
        <v>500</v>
      </c>
    </row>
    <row r="206" spans="1:6" x14ac:dyDescent="0.3">
      <c r="A206" t="s">
        <v>123</v>
      </c>
      <c r="B206" s="15">
        <v>45244</v>
      </c>
      <c r="C206" t="s">
        <v>204</v>
      </c>
      <c r="D206" s="42" t="s">
        <v>22</v>
      </c>
      <c r="E206" s="1" t="s">
        <v>2</v>
      </c>
      <c r="F206" s="60">
        <v>375</v>
      </c>
    </row>
    <row r="207" spans="1:6" x14ac:dyDescent="0.3">
      <c r="A207" t="s">
        <v>123</v>
      </c>
      <c r="B207" s="15">
        <v>45274</v>
      </c>
      <c r="C207" t="s">
        <v>232</v>
      </c>
      <c r="D207" s="42" t="s">
        <v>22</v>
      </c>
      <c r="E207" s="1" t="s">
        <v>2</v>
      </c>
      <c r="F207" s="60">
        <v>562.5</v>
      </c>
    </row>
    <row r="208" spans="1:6" x14ac:dyDescent="0.3">
      <c r="A208" t="s">
        <v>123</v>
      </c>
      <c r="B208" s="15">
        <v>45645</v>
      </c>
      <c r="C208" t="s">
        <v>233</v>
      </c>
      <c r="D208" s="42" t="s">
        <v>22</v>
      </c>
      <c r="E208" s="1" t="s">
        <v>2</v>
      </c>
      <c r="F208" s="60">
        <v>842</v>
      </c>
    </row>
    <row r="209" spans="1:6" x14ac:dyDescent="0.3">
      <c r="A209" t="s">
        <v>123</v>
      </c>
      <c r="B209" s="15">
        <v>45302</v>
      </c>
      <c r="C209" t="s">
        <v>239</v>
      </c>
      <c r="D209" s="42" t="s">
        <v>22</v>
      </c>
      <c r="E209" s="1" t="s">
        <v>2</v>
      </c>
      <c r="F209" s="60">
        <v>246</v>
      </c>
    </row>
    <row r="210" spans="1:6" x14ac:dyDescent="0.3">
      <c r="A210" t="s">
        <v>123</v>
      </c>
      <c r="B210" s="15">
        <v>45308</v>
      </c>
      <c r="C210" t="s">
        <v>236</v>
      </c>
      <c r="D210" s="42" t="s">
        <v>22</v>
      </c>
      <c r="E210" s="1" t="s">
        <v>2</v>
      </c>
      <c r="F210" s="60">
        <v>687.5</v>
      </c>
    </row>
    <row r="211" spans="1:6" x14ac:dyDescent="0.3">
      <c r="A211" t="s">
        <v>123</v>
      </c>
      <c r="B211" s="15">
        <v>45328</v>
      </c>
      <c r="C211" t="s">
        <v>244</v>
      </c>
      <c r="D211" s="42" t="s">
        <v>22</v>
      </c>
      <c r="E211" s="1" t="s">
        <v>2</v>
      </c>
      <c r="F211" s="60">
        <v>246</v>
      </c>
    </row>
    <row r="212" spans="1:6" x14ac:dyDescent="0.3">
      <c r="A212" t="s">
        <v>123</v>
      </c>
      <c r="B212" s="15">
        <v>45358</v>
      </c>
      <c r="C212" t="s">
        <v>258</v>
      </c>
      <c r="D212" s="42" t="s">
        <v>22</v>
      </c>
      <c r="E212" s="1" t="s">
        <v>2</v>
      </c>
      <c r="F212" s="60">
        <v>246</v>
      </c>
    </row>
    <row r="213" spans="1:6" x14ac:dyDescent="0.3">
      <c r="A213" t="s">
        <v>123</v>
      </c>
      <c r="B213" s="15">
        <v>45385</v>
      </c>
      <c r="C213" t="s">
        <v>272</v>
      </c>
      <c r="D213" s="42" t="s">
        <v>22</v>
      </c>
      <c r="E213" s="1" t="s">
        <v>2</v>
      </c>
      <c r="F213" s="60">
        <v>222</v>
      </c>
    </row>
    <row r="214" spans="1:6" x14ac:dyDescent="0.3">
      <c r="A214" t="s">
        <v>123</v>
      </c>
      <c r="B214" s="15">
        <v>45443</v>
      </c>
      <c r="C214" t="s">
        <v>324</v>
      </c>
      <c r="D214" s="42" t="s">
        <v>22</v>
      </c>
      <c r="E214" s="1" t="s">
        <v>2</v>
      </c>
      <c r="F214" s="60">
        <v>765</v>
      </c>
    </row>
    <row r="215" spans="1:6" x14ac:dyDescent="0.3">
      <c r="A215" t="s">
        <v>123</v>
      </c>
      <c r="B215" s="15">
        <v>45434</v>
      </c>
      <c r="C215" t="s">
        <v>325</v>
      </c>
      <c r="D215" s="42" t="s">
        <v>22</v>
      </c>
      <c r="E215" s="1" t="s">
        <v>2</v>
      </c>
      <c r="F215" s="60">
        <v>625</v>
      </c>
    </row>
    <row r="216" spans="1:6" x14ac:dyDescent="0.3">
      <c r="A216" t="s">
        <v>123</v>
      </c>
      <c r="B216" s="15">
        <v>45470</v>
      </c>
      <c r="C216" t="s">
        <v>332</v>
      </c>
      <c r="D216" s="42" t="s">
        <v>22</v>
      </c>
      <c r="E216" s="1" t="s">
        <v>2</v>
      </c>
      <c r="F216" s="60">
        <v>350</v>
      </c>
    </row>
    <row r="217" spans="1:6" x14ac:dyDescent="0.3">
      <c r="A217" t="s">
        <v>123</v>
      </c>
      <c r="B217" s="15">
        <v>45534</v>
      </c>
      <c r="C217" t="s">
        <v>359</v>
      </c>
      <c r="D217" s="42" t="s">
        <v>22</v>
      </c>
      <c r="E217" s="1" t="s">
        <v>2</v>
      </c>
      <c r="F217" s="60">
        <v>1767</v>
      </c>
    </row>
    <row r="218" spans="1:6" x14ac:dyDescent="0.3">
      <c r="A218" t="s">
        <v>123</v>
      </c>
      <c r="B218" s="15">
        <v>45565</v>
      </c>
      <c r="C218" t="s">
        <v>364</v>
      </c>
      <c r="D218" s="42" t="s">
        <v>22</v>
      </c>
      <c r="E218" s="1" t="s">
        <v>2</v>
      </c>
      <c r="F218" s="60">
        <v>1145</v>
      </c>
    </row>
    <row r="219" spans="1:6" x14ac:dyDescent="0.3">
      <c r="A219" t="s">
        <v>123</v>
      </c>
      <c r="B219" s="15">
        <v>45595</v>
      </c>
      <c r="C219" t="s">
        <v>366</v>
      </c>
      <c r="D219" s="42" t="s">
        <v>22</v>
      </c>
      <c r="E219" s="1" t="s">
        <v>2</v>
      </c>
      <c r="F219" s="60">
        <v>2138</v>
      </c>
    </row>
    <row r="220" spans="1:6" x14ac:dyDescent="0.3">
      <c r="A220" t="s">
        <v>123</v>
      </c>
      <c r="B220" s="15">
        <v>45636</v>
      </c>
      <c r="D220" s="42" t="s">
        <v>22</v>
      </c>
      <c r="E220" s="1" t="s">
        <v>2</v>
      </c>
      <c r="F220" s="60">
        <v>1772</v>
      </c>
    </row>
    <row r="221" spans="1:6" x14ac:dyDescent="0.3">
      <c r="D221" s="42"/>
      <c r="E221" s="1"/>
      <c r="F221" s="60"/>
    </row>
    <row r="222" spans="1:6" ht="15" thickBot="1" x14ac:dyDescent="0.35">
      <c r="E222" s="23" t="s">
        <v>72</v>
      </c>
      <c r="F222" s="108">
        <f>SUM(F195:F221)</f>
        <v>35926.25</v>
      </c>
    </row>
    <row r="223" spans="1:6" ht="15" thickTop="1" x14ac:dyDescent="0.3">
      <c r="A223" s="43"/>
      <c r="B223" s="44"/>
      <c r="C223" s="43"/>
      <c r="D223" s="86" t="s">
        <v>27</v>
      </c>
      <c r="E223" s="57" t="s">
        <v>4</v>
      </c>
      <c r="F223" s="115">
        <f>Budget!F24</f>
        <v>81261.86</v>
      </c>
    </row>
    <row r="224" spans="1:6" x14ac:dyDescent="0.3">
      <c r="D224" s="90"/>
      <c r="E224" s="3"/>
      <c r="F224" s="118"/>
    </row>
    <row r="225" spans="1:14" x14ac:dyDescent="0.3">
      <c r="A225" t="s">
        <v>228</v>
      </c>
      <c r="B225" s="15">
        <v>45161</v>
      </c>
      <c r="D225" s="90" t="s">
        <v>230</v>
      </c>
      <c r="E225" s="1" t="s">
        <v>4</v>
      </c>
      <c r="F225" s="118">
        <v>38705.5</v>
      </c>
      <c r="G225" s="58">
        <v>37205.5</v>
      </c>
    </row>
    <row r="226" spans="1:14" x14ac:dyDescent="0.3">
      <c r="A226" t="s">
        <v>229</v>
      </c>
      <c r="B226" s="15">
        <v>45257</v>
      </c>
      <c r="D226" s="90" t="s">
        <v>231</v>
      </c>
      <c r="E226" s="1" t="s">
        <v>4</v>
      </c>
      <c r="F226" s="118">
        <v>7091.26</v>
      </c>
    </row>
    <row r="227" spans="1:14" x14ac:dyDescent="0.3">
      <c r="A227" t="s">
        <v>219</v>
      </c>
      <c r="B227" s="15">
        <v>45231</v>
      </c>
      <c r="D227" s="42" t="s">
        <v>220</v>
      </c>
      <c r="E227" s="1" t="s">
        <v>4</v>
      </c>
      <c r="F227" s="60">
        <v>14460.1</v>
      </c>
    </row>
    <row r="228" spans="1:14" x14ac:dyDescent="0.3">
      <c r="A228" t="s">
        <v>226</v>
      </c>
      <c r="B228" s="15">
        <v>45231</v>
      </c>
      <c r="D228" s="42" t="s">
        <v>227</v>
      </c>
      <c r="E228" s="1" t="s">
        <v>4</v>
      </c>
      <c r="F228" s="60">
        <v>3000</v>
      </c>
    </row>
    <row r="229" spans="1:14" x14ac:dyDescent="0.3">
      <c r="A229" t="s">
        <v>296</v>
      </c>
      <c r="B229" s="15">
        <v>45393</v>
      </c>
      <c r="C229">
        <v>16577</v>
      </c>
      <c r="D229" s="42" t="s">
        <v>297</v>
      </c>
      <c r="E229" s="1" t="s">
        <v>4</v>
      </c>
      <c r="F229" s="60">
        <v>2500</v>
      </c>
    </row>
    <row r="230" spans="1:14" x14ac:dyDescent="0.3">
      <c r="A230" s="95"/>
      <c r="B230" s="96"/>
      <c r="C230" s="95"/>
      <c r="D230" s="97"/>
      <c r="E230" s="98"/>
      <c r="F230" s="99"/>
    </row>
    <row r="231" spans="1:14" x14ac:dyDescent="0.3">
      <c r="A231" s="100"/>
      <c r="B231" s="101"/>
      <c r="C231" s="100"/>
      <c r="D231" s="102"/>
      <c r="E231" s="103"/>
      <c r="F231" s="104">
        <v>21789.82</v>
      </c>
      <c r="G231" s="94" t="s">
        <v>282</v>
      </c>
    </row>
    <row r="232" spans="1:14" x14ac:dyDescent="0.3">
      <c r="A232" t="s">
        <v>268</v>
      </c>
      <c r="B232" s="15">
        <v>45427</v>
      </c>
      <c r="C232">
        <v>11954</v>
      </c>
      <c r="D232" s="42" t="s">
        <v>313</v>
      </c>
      <c r="E232" s="1" t="s">
        <v>4</v>
      </c>
      <c r="F232" s="17">
        <v>15505</v>
      </c>
      <c r="N232" s="17"/>
    </row>
    <row r="233" spans="1:14" x14ac:dyDescent="0.3">
      <c r="M233" s="17">
        <f>F231-F232</f>
        <v>6284.82</v>
      </c>
    </row>
    <row r="234" spans="1:14" ht="15" thickBot="1" x14ac:dyDescent="0.35">
      <c r="A234" s="87"/>
      <c r="B234" s="88"/>
      <c r="C234" s="87"/>
      <c r="D234" s="87"/>
      <c r="E234" s="89" t="s">
        <v>72</v>
      </c>
      <c r="F234" s="91">
        <f>SUM(F225:F229)+F232</f>
        <v>81261.86</v>
      </c>
    </row>
    <row r="235" spans="1:14" ht="15" thickTop="1" x14ac:dyDescent="0.3">
      <c r="D235" s="93" t="s">
        <v>29</v>
      </c>
      <c r="E235" s="3" t="s">
        <v>30</v>
      </c>
      <c r="F235" s="26">
        <f>9627.35+4780+13462.14+223791.11+51190-4700</f>
        <v>298150.59999999998</v>
      </c>
      <c r="G235" s="1" t="s">
        <v>267</v>
      </c>
    </row>
    <row r="236" spans="1:14" x14ac:dyDescent="0.3">
      <c r="D236" s="93"/>
      <c r="E236" s="23"/>
      <c r="F236" s="26"/>
    </row>
    <row r="237" spans="1:14" x14ac:dyDescent="0.3">
      <c r="A237" t="s">
        <v>260</v>
      </c>
      <c r="B237" s="15">
        <v>45344</v>
      </c>
      <c r="C237" t="s">
        <v>261</v>
      </c>
      <c r="D237" t="s">
        <v>262</v>
      </c>
      <c r="E237" t="s">
        <v>30</v>
      </c>
    </row>
    <row r="238" spans="1:14" x14ac:dyDescent="0.3">
      <c r="A238" t="s">
        <v>260</v>
      </c>
      <c r="B238" s="15">
        <v>45356</v>
      </c>
      <c r="C238" t="s">
        <v>263</v>
      </c>
      <c r="D238" t="s">
        <v>264</v>
      </c>
      <c r="E238" t="s">
        <v>30</v>
      </c>
    </row>
    <row r="239" spans="1:14" x14ac:dyDescent="0.3">
      <c r="A239" t="s">
        <v>260</v>
      </c>
      <c r="B239" s="15">
        <v>45357</v>
      </c>
      <c r="C239" t="s">
        <v>265</v>
      </c>
      <c r="D239" t="s">
        <v>266</v>
      </c>
      <c r="E239" t="s">
        <v>30</v>
      </c>
    </row>
    <row r="240" spans="1:14" x14ac:dyDescent="0.3">
      <c r="A240" t="s">
        <v>340</v>
      </c>
      <c r="B240" s="15">
        <v>45489</v>
      </c>
      <c r="D240" t="s">
        <v>341</v>
      </c>
      <c r="E240" t="s">
        <v>30</v>
      </c>
    </row>
    <row r="241" spans="1:6" x14ac:dyDescent="0.3">
      <c r="A241" t="s">
        <v>337</v>
      </c>
      <c r="B241" s="15">
        <v>45489</v>
      </c>
      <c r="D241" t="s">
        <v>342</v>
      </c>
      <c r="E241" t="s">
        <v>30</v>
      </c>
    </row>
    <row r="242" spans="1:6" x14ac:dyDescent="0.3">
      <c r="A242" t="s">
        <v>260</v>
      </c>
      <c r="B242" s="15">
        <v>45415</v>
      </c>
      <c r="C242" t="s">
        <v>333</v>
      </c>
      <c r="E242" t="s">
        <v>30</v>
      </c>
      <c r="F242" s="17">
        <v>9627.35</v>
      </c>
    </row>
    <row r="243" spans="1:6" x14ac:dyDescent="0.3">
      <c r="A243" t="s">
        <v>260</v>
      </c>
      <c r="B243" s="15">
        <v>45414</v>
      </c>
      <c r="C243" t="s">
        <v>334</v>
      </c>
      <c r="E243" t="s">
        <v>30</v>
      </c>
      <c r="F243" s="17">
        <v>4802.1400000000003</v>
      </c>
    </row>
    <row r="244" spans="1:6" x14ac:dyDescent="0.3">
      <c r="A244" t="s">
        <v>353</v>
      </c>
      <c r="B244" s="15">
        <v>45530</v>
      </c>
      <c r="C244" t="s">
        <v>354</v>
      </c>
      <c r="D244" t="s">
        <v>355</v>
      </c>
      <c r="E244" t="s">
        <v>30</v>
      </c>
      <c r="F244" s="17">
        <v>111895.56</v>
      </c>
    </row>
    <row r="245" spans="1:6" x14ac:dyDescent="0.3">
      <c r="A245" t="s">
        <v>260</v>
      </c>
      <c r="B245" s="15">
        <v>45504</v>
      </c>
      <c r="C245" t="s">
        <v>358</v>
      </c>
      <c r="E245" t="s">
        <v>30</v>
      </c>
      <c r="F245" s="17">
        <v>820</v>
      </c>
    </row>
    <row r="246" spans="1:6" x14ac:dyDescent="0.3">
      <c r="A246" t="s">
        <v>337</v>
      </c>
      <c r="B246" s="15">
        <v>45590</v>
      </c>
      <c r="D246" t="s">
        <v>368</v>
      </c>
      <c r="E246" t="s">
        <v>30</v>
      </c>
      <c r="F246" s="17">
        <v>41038</v>
      </c>
    </row>
    <row r="247" spans="1:6" x14ac:dyDescent="0.3">
      <c r="A247" s="127" t="s">
        <v>268</v>
      </c>
      <c r="B247" s="128">
        <v>45583</v>
      </c>
      <c r="C247" s="129">
        <v>12366</v>
      </c>
      <c r="D247" s="127"/>
      <c r="E247" s="127" t="s">
        <v>369</v>
      </c>
      <c r="F247" s="130">
        <v>6284.02</v>
      </c>
    </row>
    <row r="248" spans="1:6" x14ac:dyDescent="0.3">
      <c r="A248" t="s">
        <v>260</v>
      </c>
      <c r="C248" s="131" t="s">
        <v>371</v>
      </c>
      <c r="D248" t="s">
        <v>372</v>
      </c>
      <c r="E248" t="s">
        <v>373</v>
      </c>
      <c r="F248" s="17">
        <v>6339.25</v>
      </c>
    </row>
    <row r="249" spans="1:6" x14ac:dyDescent="0.3">
      <c r="A249" t="s">
        <v>337</v>
      </c>
      <c r="C249" s="131" t="s">
        <v>371</v>
      </c>
      <c r="D249" t="s">
        <v>374</v>
      </c>
      <c r="E249" t="s">
        <v>374</v>
      </c>
      <c r="F249" s="17">
        <v>5452</v>
      </c>
    </row>
    <row r="251" spans="1:6" ht="15" thickBot="1" x14ac:dyDescent="0.35">
      <c r="A251" s="87"/>
      <c r="B251" s="88"/>
      <c r="C251" s="87"/>
      <c r="D251" s="87"/>
      <c r="E251" s="89" t="s">
        <v>72</v>
      </c>
      <c r="F251" s="120">
        <f>SUM(F237:F249)</f>
        <v>186258.31999999998</v>
      </c>
    </row>
    <row r="252" spans="1:6" ht="15" thickTop="1" x14ac:dyDescent="0.3">
      <c r="D252" s="56" t="s">
        <v>22</v>
      </c>
      <c r="E252" s="93" t="s">
        <v>194</v>
      </c>
      <c r="F252" s="26">
        <f>26600</f>
        <v>26600</v>
      </c>
    </row>
    <row r="253" spans="1:6" x14ac:dyDescent="0.3">
      <c r="A253" t="s">
        <v>335</v>
      </c>
      <c r="B253" s="15">
        <v>45473</v>
      </c>
      <c r="C253" t="s">
        <v>336</v>
      </c>
      <c r="D253" s="124" t="s">
        <v>22</v>
      </c>
      <c r="E253" t="s">
        <v>194</v>
      </c>
      <c r="F253" s="17">
        <v>250</v>
      </c>
    </row>
    <row r="254" spans="1:6" x14ac:dyDescent="0.3">
      <c r="A254" t="s">
        <v>335</v>
      </c>
      <c r="B254" s="15">
        <v>45504</v>
      </c>
      <c r="C254" t="s">
        <v>343</v>
      </c>
      <c r="D254" s="124" t="s">
        <v>22</v>
      </c>
      <c r="E254" t="s">
        <v>194</v>
      </c>
      <c r="F254" s="17">
        <v>1635</v>
      </c>
    </row>
    <row r="255" spans="1:6" x14ac:dyDescent="0.3">
      <c r="A255" t="s">
        <v>335</v>
      </c>
      <c r="B255" s="15">
        <v>45535</v>
      </c>
      <c r="C255" t="s">
        <v>352</v>
      </c>
      <c r="D255" s="124" t="s">
        <v>22</v>
      </c>
      <c r="E255" t="s">
        <v>194</v>
      </c>
      <c r="F255" s="17">
        <v>3235</v>
      </c>
    </row>
    <row r="256" spans="1:6" x14ac:dyDescent="0.3">
      <c r="A256" t="s">
        <v>335</v>
      </c>
      <c r="B256" s="15">
        <v>45565</v>
      </c>
      <c r="C256" t="s">
        <v>363</v>
      </c>
      <c r="D256" s="124" t="s">
        <v>22</v>
      </c>
      <c r="E256" t="s">
        <v>194</v>
      </c>
      <c r="F256" s="17">
        <v>1102.5</v>
      </c>
    </row>
    <row r="257" spans="1:6" x14ac:dyDescent="0.3">
      <c r="A257" t="s">
        <v>335</v>
      </c>
      <c r="B257" s="15">
        <v>45596</v>
      </c>
      <c r="C257" t="s">
        <v>367</v>
      </c>
      <c r="D257" s="124" t="s">
        <v>22</v>
      </c>
      <c r="E257" t="s">
        <v>194</v>
      </c>
      <c r="F257" s="17">
        <v>675</v>
      </c>
    </row>
    <row r="258" spans="1:6" x14ac:dyDescent="0.3">
      <c r="A258" t="s">
        <v>335</v>
      </c>
      <c r="B258" s="15">
        <v>45636</v>
      </c>
      <c r="D258" s="124" t="s">
        <v>22</v>
      </c>
      <c r="E258" t="s">
        <v>194</v>
      </c>
      <c r="F258" s="17">
        <v>5112.5</v>
      </c>
    </row>
    <row r="260" spans="1:6" ht="15" thickBot="1" x14ac:dyDescent="0.35">
      <c r="A260" s="87"/>
      <c r="B260" s="88"/>
      <c r="C260" s="87"/>
      <c r="D260" s="87"/>
      <c r="E260" s="89" t="s">
        <v>72</v>
      </c>
      <c r="F260" s="123">
        <f>SUM(F253:F259)</f>
        <v>12010</v>
      </c>
    </row>
    <row r="261" spans="1:6" ht="15" thickTop="1" x14ac:dyDescent="0.3"/>
    <row r="262" spans="1:6" x14ac:dyDescent="0.3">
      <c r="E262" t="s">
        <v>125</v>
      </c>
      <c r="F262" s="17">
        <f>SUM(F7+F36+F99+F109+F147+F155+F170+F193+F222+F234+F251+F260)</f>
        <v>9350533.4699999988</v>
      </c>
    </row>
    <row r="263" spans="1:6" x14ac:dyDescent="0.3">
      <c r="E263" t="s">
        <v>126</v>
      </c>
      <c r="F263" s="17">
        <f>Budget!G35+Budget!G43</f>
        <v>14104847.029999997</v>
      </c>
    </row>
    <row r="264" spans="1:6" x14ac:dyDescent="0.3">
      <c r="E264" s="58" t="s">
        <v>127</v>
      </c>
      <c r="F264" s="17">
        <f>F262-F263</f>
        <v>-4754313.5599999987</v>
      </c>
    </row>
  </sheetData>
  <pageMargins left="0.7" right="0.7" top="0.75" bottom="0.75" header="0.3" footer="0.3"/>
  <pageSetup scale="54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0926-0E9E-4672-8950-10EFFABB5C01}">
  <sheetPr>
    <pageSetUpPr fitToPage="1"/>
  </sheetPr>
  <dimension ref="A1:AB140"/>
  <sheetViews>
    <sheetView topLeftCell="A15" zoomScaleNormal="100" workbookViewId="0">
      <selection activeCell="G115" sqref="G115"/>
    </sheetView>
  </sheetViews>
  <sheetFormatPr defaultRowHeight="14.4" x14ac:dyDescent="0.3"/>
  <cols>
    <col min="1" max="1" width="11.109375" style="61" customWidth="1"/>
    <col min="2" max="2" width="26.88671875" style="61" customWidth="1"/>
    <col min="3" max="3" width="55.33203125" customWidth="1"/>
    <col min="4" max="4" width="23.44140625" customWidth="1"/>
    <col min="5" max="5" width="27.33203125" style="17" customWidth="1"/>
    <col min="6" max="6" width="8.88671875" style="138"/>
    <col min="9" max="9" width="21.6640625" customWidth="1"/>
  </cols>
  <sheetData>
    <row r="1" spans="1:5" s="13" customFormat="1" ht="15.6" x14ac:dyDescent="0.3">
      <c r="A1" s="14" t="s">
        <v>64</v>
      </c>
      <c r="B1" s="14" t="s">
        <v>142</v>
      </c>
      <c r="C1" s="13" t="s">
        <v>0</v>
      </c>
      <c r="D1" s="13" t="s">
        <v>66</v>
      </c>
      <c r="E1" s="16" t="s">
        <v>65</v>
      </c>
    </row>
    <row r="2" spans="1:5" x14ac:dyDescent="0.3">
      <c r="A2" s="61">
        <v>44572</v>
      </c>
      <c r="B2" s="61" t="s">
        <v>5</v>
      </c>
      <c r="C2" t="s">
        <v>143</v>
      </c>
      <c r="D2" t="s">
        <v>144</v>
      </c>
      <c r="E2" s="17">
        <v>-1000</v>
      </c>
    </row>
    <row r="3" spans="1:5" x14ac:dyDescent="0.3">
      <c r="A3" s="61">
        <v>44896</v>
      </c>
      <c r="B3" s="61" t="s">
        <v>5</v>
      </c>
      <c r="C3" t="s">
        <v>145</v>
      </c>
      <c r="D3" t="s">
        <v>144</v>
      </c>
      <c r="E3" s="17">
        <v>-200000</v>
      </c>
    </row>
    <row r="4" spans="1:5" x14ac:dyDescent="0.3">
      <c r="A4" s="61">
        <v>44936</v>
      </c>
      <c r="B4" s="61" t="s">
        <v>5</v>
      </c>
      <c r="C4" t="s">
        <v>145</v>
      </c>
      <c r="D4" t="s">
        <v>144</v>
      </c>
      <c r="E4" s="17">
        <v>-200000</v>
      </c>
    </row>
    <row r="5" spans="1:5" x14ac:dyDescent="0.3">
      <c r="A5" s="61">
        <v>45160</v>
      </c>
      <c r="B5" s="61" t="s">
        <v>5</v>
      </c>
      <c r="C5" t="s">
        <v>180</v>
      </c>
      <c r="D5" t="s">
        <v>144</v>
      </c>
      <c r="E5" s="17">
        <v>-18423</v>
      </c>
    </row>
    <row r="6" spans="1:5" x14ac:dyDescent="0.3">
      <c r="A6" s="61">
        <v>45391</v>
      </c>
      <c r="B6" s="61" t="s">
        <v>5</v>
      </c>
      <c r="C6" t="s">
        <v>180</v>
      </c>
      <c r="D6" t="s">
        <v>144</v>
      </c>
      <c r="E6" s="17">
        <v>-15000</v>
      </c>
    </row>
    <row r="7" spans="1:5" x14ac:dyDescent="0.3">
      <c r="A7" s="61">
        <v>45427</v>
      </c>
      <c r="B7" s="61" t="s">
        <v>5</v>
      </c>
      <c r="C7" t="s">
        <v>310</v>
      </c>
      <c r="D7" t="s">
        <v>144</v>
      </c>
      <c r="E7" s="17">
        <v>-11600</v>
      </c>
    </row>
    <row r="8" spans="1:5" x14ac:dyDescent="0.3">
      <c r="A8" s="61">
        <v>45427</v>
      </c>
      <c r="B8" s="61" t="s">
        <v>5</v>
      </c>
      <c r="C8" t="s">
        <v>143</v>
      </c>
      <c r="D8" t="s">
        <v>144</v>
      </c>
      <c r="E8" s="17">
        <v>-24000</v>
      </c>
    </row>
    <row r="9" spans="1:5" x14ac:dyDescent="0.3">
      <c r="A9" s="61">
        <v>45440</v>
      </c>
      <c r="B9" s="61" t="s">
        <v>5</v>
      </c>
      <c r="C9" t="s">
        <v>314</v>
      </c>
      <c r="D9" t="s">
        <v>144</v>
      </c>
      <c r="E9" s="17">
        <v>-15000</v>
      </c>
    </row>
    <row r="10" spans="1:5" x14ac:dyDescent="0.3">
      <c r="A10" s="61">
        <v>45454</v>
      </c>
      <c r="B10" s="61" t="s">
        <v>5</v>
      </c>
      <c r="C10" t="s">
        <v>143</v>
      </c>
      <c r="D10" t="s">
        <v>144</v>
      </c>
      <c r="E10" s="17">
        <v>-20000</v>
      </c>
    </row>
    <row r="11" spans="1:5" x14ac:dyDescent="0.3">
      <c r="A11" s="61">
        <v>45517</v>
      </c>
      <c r="B11" s="61" t="s">
        <v>5</v>
      </c>
      <c r="C11" t="s">
        <v>143</v>
      </c>
      <c r="D11" t="s">
        <v>144</v>
      </c>
      <c r="E11" s="17">
        <v>-45000</v>
      </c>
    </row>
    <row r="12" spans="1:5" x14ac:dyDescent="0.3">
      <c r="A12" s="61">
        <v>45517</v>
      </c>
      <c r="B12" s="61" t="s">
        <v>5</v>
      </c>
      <c r="C12" t="s">
        <v>314</v>
      </c>
      <c r="D12" t="s">
        <v>144</v>
      </c>
      <c r="E12" s="17">
        <v>-10000</v>
      </c>
    </row>
    <row r="13" spans="1:5" x14ac:dyDescent="0.3">
      <c r="A13" s="61">
        <v>45545</v>
      </c>
      <c r="B13" s="61" t="s">
        <v>5</v>
      </c>
      <c r="C13" t="s">
        <v>143</v>
      </c>
      <c r="D13" t="s">
        <v>144</v>
      </c>
      <c r="E13" s="17">
        <v>-22000</v>
      </c>
    </row>
    <row r="14" spans="1:5" x14ac:dyDescent="0.3">
      <c r="A14" s="61">
        <v>45573</v>
      </c>
      <c r="B14" s="61" t="s">
        <v>5</v>
      </c>
      <c r="C14" t="s">
        <v>143</v>
      </c>
      <c r="D14" t="s">
        <v>144</v>
      </c>
      <c r="E14" s="17">
        <v>-22000</v>
      </c>
    </row>
    <row r="15" spans="1:5" x14ac:dyDescent="0.3">
      <c r="A15" s="61">
        <v>45618</v>
      </c>
      <c r="B15" s="61" t="s">
        <v>5</v>
      </c>
      <c r="C15" t="s">
        <v>143</v>
      </c>
      <c r="D15" t="s">
        <v>144</v>
      </c>
      <c r="E15" s="17">
        <v>-22000</v>
      </c>
    </row>
    <row r="16" spans="1:5" x14ac:dyDescent="0.3">
      <c r="A16" s="61">
        <v>45636</v>
      </c>
      <c r="B16" s="61" t="s">
        <v>5</v>
      </c>
      <c r="C16" t="s">
        <v>143</v>
      </c>
      <c r="D16" t="s">
        <v>144</v>
      </c>
      <c r="E16" s="17">
        <v>-15097.27</v>
      </c>
    </row>
    <row r="17" spans="1:6" x14ac:dyDescent="0.3">
      <c r="A17" s="61">
        <v>45965</v>
      </c>
      <c r="B17" s="61" t="s">
        <v>5</v>
      </c>
      <c r="C17" t="s">
        <v>424</v>
      </c>
      <c r="D17" t="s">
        <v>144</v>
      </c>
      <c r="E17" s="17">
        <v>-140000</v>
      </c>
    </row>
    <row r="18" spans="1:6" x14ac:dyDescent="0.3">
      <c r="A18" s="61">
        <v>46049</v>
      </c>
      <c r="B18" s="61" t="s">
        <v>5</v>
      </c>
      <c r="C18" t="s">
        <v>434</v>
      </c>
      <c r="D18" t="s">
        <v>144</v>
      </c>
      <c r="E18" s="17">
        <v>-20000</v>
      </c>
    </row>
    <row r="19" spans="1:6" x14ac:dyDescent="0.3">
      <c r="A19" s="61">
        <v>46091</v>
      </c>
      <c r="B19" s="61" t="s">
        <v>5</v>
      </c>
      <c r="C19" t="s">
        <v>434</v>
      </c>
      <c r="D19" t="s">
        <v>144</v>
      </c>
      <c r="E19" s="17">
        <v>-2000</v>
      </c>
    </row>
    <row r="20" spans="1:6" ht="15" thickBot="1" x14ac:dyDescent="0.35">
      <c r="A20" s="61">
        <v>46154</v>
      </c>
      <c r="B20" s="61" t="s">
        <v>5</v>
      </c>
      <c r="C20" t="s">
        <v>434</v>
      </c>
      <c r="D20" t="s">
        <v>144</v>
      </c>
      <c r="E20" s="17">
        <v>-300</v>
      </c>
    </row>
    <row r="21" spans="1:6" s="23" customFormat="1" x14ac:dyDescent="0.3">
      <c r="A21" s="63"/>
      <c r="B21" s="64" t="s">
        <v>5</v>
      </c>
      <c r="C21" s="21"/>
      <c r="D21" s="21" t="s">
        <v>146</v>
      </c>
      <c r="E21" s="22">
        <f>SUM(E2:E20)</f>
        <v>-803420.27</v>
      </c>
      <c r="F21" s="139"/>
    </row>
    <row r="22" spans="1:6" s="67" customFormat="1" ht="9" customHeight="1" x14ac:dyDescent="0.3">
      <c r="A22" s="65"/>
      <c r="B22" s="66"/>
      <c r="E22" s="68"/>
      <c r="F22" s="140"/>
    </row>
    <row r="23" spans="1:6" x14ac:dyDescent="0.3">
      <c r="A23" s="61">
        <v>44572</v>
      </c>
      <c r="B23" s="62" t="s">
        <v>23</v>
      </c>
      <c r="C23" t="s">
        <v>143</v>
      </c>
      <c r="D23" t="s">
        <v>144</v>
      </c>
      <c r="E23" s="17">
        <v>1000</v>
      </c>
    </row>
    <row r="24" spans="1:6" x14ac:dyDescent="0.3">
      <c r="A24" s="61">
        <v>45055</v>
      </c>
      <c r="B24" s="61" t="s">
        <v>23</v>
      </c>
      <c r="C24" t="s">
        <v>176</v>
      </c>
      <c r="D24" t="s">
        <v>144</v>
      </c>
      <c r="E24" s="17">
        <v>17000</v>
      </c>
    </row>
    <row r="25" spans="1:6" x14ac:dyDescent="0.3">
      <c r="A25" s="61">
        <v>45427</v>
      </c>
      <c r="B25" s="62" t="s">
        <v>23</v>
      </c>
      <c r="C25" t="s">
        <v>143</v>
      </c>
      <c r="D25" t="s">
        <v>144</v>
      </c>
      <c r="E25" s="17">
        <v>24000</v>
      </c>
    </row>
    <row r="26" spans="1:6" x14ac:dyDescent="0.3">
      <c r="A26" s="61">
        <v>45454</v>
      </c>
      <c r="B26" s="62" t="s">
        <v>23</v>
      </c>
      <c r="C26" t="s">
        <v>143</v>
      </c>
      <c r="D26" t="s">
        <v>144</v>
      </c>
      <c r="E26" s="17">
        <v>20000</v>
      </c>
    </row>
    <row r="27" spans="1:6" x14ac:dyDescent="0.3">
      <c r="A27" s="61">
        <v>45517</v>
      </c>
      <c r="B27" s="62" t="s">
        <v>23</v>
      </c>
      <c r="C27" t="s">
        <v>143</v>
      </c>
      <c r="D27" t="s">
        <v>144</v>
      </c>
      <c r="E27" s="17">
        <v>45000</v>
      </c>
    </row>
    <row r="28" spans="1:6" x14ac:dyDescent="0.3">
      <c r="A28" s="61">
        <v>45545</v>
      </c>
      <c r="B28" s="62" t="s">
        <v>23</v>
      </c>
      <c r="C28" t="s">
        <v>143</v>
      </c>
      <c r="D28" t="s">
        <v>144</v>
      </c>
      <c r="E28" s="17">
        <v>22000</v>
      </c>
    </row>
    <row r="29" spans="1:6" x14ac:dyDescent="0.3">
      <c r="A29" s="61">
        <v>45573</v>
      </c>
      <c r="B29" s="62" t="s">
        <v>23</v>
      </c>
      <c r="C29" t="s">
        <v>143</v>
      </c>
      <c r="D29" t="s">
        <v>144</v>
      </c>
      <c r="E29" s="17">
        <v>22000</v>
      </c>
    </row>
    <row r="30" spans="1:6" x14ac:dyDescent="0.3">
      <c r="A30" s="61">
        <v>45618</v>
      </c>
      <c r="B30" s="62" t="s">
        <v>23</v>
      </c>
      <c r="C30" t="s">
        <v>143</v>
      </c>
      <c r="D30" t="s">
        <v>144</v>
      </c>
      <c r="E30" s="17">
        <v>22000</v>
      </c>
    </row>
    <row r="31" spans="1:6" x14ac:dyDescent="0.3">
      <c r="A31" s="61">
        <v>45636</v>
      </c>
      <c r="B31" s="62" t="s">
        <v>23</v>
      </c>
      <c r="C31" t="s">
        <v>143</v>
      </c>
      <c r="D31" t="s">
        <v>144</v>
      </c>
      <c r="E31" s="17">
        <v>15097.27</v>
      </c>
    </row>
    <row r="32" spans="1:6" x14ac:dyDescent="0.3">
      <c r="A32" s="61">
        <v>45965</v>
      </c>
      <c r="B32" s="62" t="s">
        <v>23</v>
      </c>
      <c r="C32" t="s">
        <v>429</v>
      </c>
      <c r="D32" t="s">
        <v>144</v>
      </c>
      <c r="E32" s="17">
        <v>-10589.43</v>
      </c>
    </row>
    <row r="33" spans="1:9" ht="15" thickBot="1" x14ac:dyDescent="0.35"/>
    <row r="34" spans="1:9" x14ac:dyDescent="0.3">
      <c r="A34" s="63"/>
      <c r="B34" s="64" t="s">
        <v>23</v>
      </c>
      <c r="C34" s="21"/>
      <c r="D34" s="21" t="s">
        <v>146</v>
      </c>
      <c r="E34" s="22">
        <f>SUM(E23:E33)</f>
        <v>177507.84</v>
      </c>
    </row>
    <row r="35" spans="1:9" s="69" customFormat="1" ht="11.7" customHeight="1" x14ac:dyDescent="0.3">
      <c r="A35" s="65"/>
      <c r="B35" s="66"/>
      <c r="C35" s="67"/>
      <c r="D35" s="67"/>
      <c r="E35" s="68"/>
      <c r="F35" s="141"/>
    </row>
    <row r="36" spans="1:9" x14ac:dyDescent="0.3">
      <c r="A36" s="61">
        <v>44896</v>
      </c>
      <c r="B36" s="62" t="s">
        <v>33</v>
      </c>
      <c r="C36" t="s">
        <v>147</v>
      </c>
      <c r="D36" t="s">
        <v>144</v>
      </c>
      <c r="E36" s="17">
        <v>-107500</v>
      </c>
    </row>
    <row r="37" spans="1:9" x14ac:dyDescent="0.3">
      <c r="A37" s="61">
        <v>44896</v>
      </c>
      <c r="B37" s="70" t="s">
        <v>33</v>
      </c>
      <c r="C37" t="s">
        <v>148</v>
      </c>
      <c r="D37" t="s">
        <v>144</v>
      </c>
      <c r="E37" s="17">
        <v>-217488</v>
      </c>
      <c r="I37" s="17"/>
    </row>
    <row r="38" spans="1:9" ht="15" thickBot="1" x14ac:dyDescent="0.35"/>
    <row r="39" spans="1:9" x14ac:dyDescent="0.3">
      <c r="A39" s="63"/>
      <c r="B39" s="71" t="s">
        <v>33</v>
      </c>
      <c r="C39" s="21"/>
      <c r="D39" s="21" t="s">
        <v>146</v>
      </c>
      <c r="E39" s="22">
        <f>SUM(E36:E38)</f>
        <v>-324988</v>
      </c>
    </row>
    <row r="40" spans="1:9" s="69" customFormat="1" x14ac:dyDescent="0.3">
      <c r="A40" s="72"/>
      <c r="B40" s="72"/>
      <c r="E40" s="73"/>
      <c r="F40" s="141"/>
    </row>
    <row r="41" spans="1:9" x14ac:dyDescent="0.3">
      <c r="A41" s="61">
        <v>44846</v>
      </c>
      <c r="B41" s="62" t="s">
        <v>4</v>
      </c>
      <c r="C41" t="s">
        <v>149</v>
      </c>
      <c r="D41" t="s">
        <v>144</v>
      </c>
      <c r="E41" s="17">
        <v>107500</v>
      </c>
    </row>
    <row r="42" spans="1:9" x14ac:dyDescent="0.3">
      <c r="A42" s="61">
        <v>44936</v>
      </c>
      <c r="B42" s="62" t="s">
        <v>4</v>
      </c>
      <c r="C42" t="s">
        <v>167</v>
      </c>
      <c r="D42" t="s">
        <v>144</v>
      </c>
      <c r="E42" s="17">
        <v>-40000</v>
      </c>
    </row>
    <row r="43" spans="1:9" x14ac:dyDescent="0.3">
      <c r="A43" s="61">
        <v>45013</v>
      </c>
      <c r="B43" s="61" t="s">
        <v>4</v>
      </c>
      <c r="C43" t="s">
        <v>174</v>
      </c>
      <c r="D43" t="s">
        <v>144</v>
      </c>
      <c r="E43" s="17">
        <v>-5000</v>
      </c>
    </row>
    <row r="44" spans="1:9" x14ac:dyDescent="0.3">
      <c r="A44" s="61">
        <v>45055</v>
      </c>
      <c r="B44" s="61" t="s">
        <v>4</v>
      </c>
      <c r="C44" t="s">
        <v>177</v>
      </c>
      <c r="D44" t="s">
        <v>144</v>
      </c>
      <c r="E44" s="17">
        <v>-17000</v>
      </c>
    </row>
    <row r="45" spans="1:9" x14ac:dyDescent="0.3">
      <c r="A45" s="61">
        <v>45069</v>
      </c>
      <c r="B45" s="61" t="s">
        <v>4</v>
      </c>
      <c r="C45" t="s">
        <v>167</v>
      </c>
      <c r="D45" t="s">
        <v>144</v>
      </c>
      <c r="E45" s="17">
        <v>-40000</v>
      </c>
    </row>
    <row r="46" spans="1:9" x14ac:dyDescent="0.3">
      <c r="A46" s="61">
        <v>45160</v>
      </c>
      <c r="B46" s="61" t="s">
        <v>4</v>
      </c>
      <c r="C46" t="s">
        <v>181</v>
      </c>
      <c r="D46" t="s">
        <v>144</v>
      </c>
      <c r="E46" s="17">
        <v>18423</v>
      </c>
    </row>
    <row r="47" spans="1:9" x14ac:dyDescent="0.3">
      <c r="A47" s="61">
        <v>45391</v>
      </c>
      <c r="B47" s="61" t="s">
        <v>4</v>
      </c>
      <c r="C47" t="s">
        <v>181</v>
      </c>
      <c r="D47" t="s">
        <v>144</v>
      </c>
      <c r="E47" s="17">
        <v>15000</v>
      </c>
    </row>
    <row r="48" spans="1:9" x14ac:dyDescent="0.3">
      <c r="A48" s="61">
        <v>45825</v>
      </c>
      <c r="B48" s="61" t="s">
        <v>4</v>
      </c>
      <c r="C48" t="s">
        <v>411</v>
      </c>
      <c r="D48" t="s">
        <v>144</v>
      </c>
      <c r="E48" s="17">
        <v>-2453.3200000000002</v>
      </c>
    </row>
    <row r="49" spans="1:6" ht="15" thickBot="1" x14ac:dyDescent="0.35">
      <c r="A49" s="61">
        <v>45944</v>
      </c>
      <c r="B49" s="61" t="s">
        <v>4</v>
      </c>
      <c r="C49" t="s">
        <v>174</v>
      </c>
      <c r="D49" t="s">
        <v>144</v>
      </c>
      <c r="E49" s="17">
        <v>-6284.82</v>
      </c>
    </row>
    <row r="50" spans="1:6" x14ac:dyDescent="0.3">
      <c r="A50" s="74"/>
      <c r="B50" s="64" t="s">
        <v>4</v>
      </c>
      <c r="C50" s="75"/>
      <c r="D50" s="21" t="s">
        <v>146</v>
      </c>
      <c r="E50" s="22">
        <f>SUM(E41:E49)</f>
        <v>30184.86</v>
      </c>
    </row>
    <row r="51" spans="1:6" s="69" customFormat="1" x14ac:dyDescent="0.3">
      <c r="A51" s="72"/>
      <c r="B51" s="72"/>
      <c r="E51" s="73"/>
      <c r="F51" s="141"/>
    </row>
    <row r="52" spans="1:6" x14ac:dyDescent="0.3">
      <c r="A52" s="61">
        <v>44896</v>
      </c>
      <c r="B52" s="61" t="s">
        <v>28</v>
      </c>
      <c r="C52" t="s">
        <v>150</v>
      </c>
      <c r="D52" t="s">
        <v>144</v>
      </c>
      <c r="E52" s="17">
        <v>217488</v>
      </c>
    </row>
    <row r="53" spans="1:6" x14ac:dyDescent="0.3">
      <c r="A53" s="61">
        <v>44896</v>
      </c>
      <c r="B53" s="61" t="s">
        <v>28</v>
      </c>
      <c r="C53" t="s">
        <v>151</v>
      </c>
      <c r="D53" t="s">
        <v>144</v>
      </c>
      <c r="E53" s="17">
        <v>2017</v>
      </c>
    </row>
    <row r="54" spans="1:6" x14ac:dyDescent="0.3">
      <c r="A54" s="61">
        <v>44907</v>
      </c>
      <c r="B54" s="61" t="s">
        <v>28</v>
      </c>
      <c r="C54" t="s">
        <v>152</v>
      </c>
      <c r="D54" t="s">
        <v>144</v>
      </c>
      <c r="E54" s="17">
        <v>12500</v>
      </c>
    </row>
    <row r="55" spans="1:6" x14ac:dyDescent="0.3">
      <c r="A55" s="61">
        <v>44896</v>
      </c>
      <c r="B55" s="61" t="s">
        <v>28</v>
      </c>
      <c r="C55" t="s">
        <v>153</v>
      </c>
      <c r="D55" t="s">
        <v>144</v>
      </c>
      <c r="E55" s="17">
        <v>200000</v>
      </c>
    </row>
    <row r="56" spans="1:6" x14ac:dyDescent="0.3">
      <c r="A56" s="61">
        <v>44896</v>
      </c>
      <c r="B56" s="61" t="s">
        <v>28</v>
      </c>
      <c r="C56" t="s">
        <v>154</v>
      </c>
      <c r="D56" t="s">
        <v>144</v>
      </c>
      <c r="E56" s="17">
        <v>200000</v>
      </c>
    </row>
    <row r="57" spans="1:6" x14ac:dyDescent="0.3">
      <c r="A57" s="61">
        <v>44936</v>
      </c>
      <c r="B57" s="61" t="s">
        <v>28</v>
      </c>
      <c r="C57" t="s">
        <v>161</v>
      </c>
      <c r="D57" t="s">
        <v>144</v>
      </c>
      <c r="E57" s="17">
        <v>40000</v>
      </c>
    </row>
    <row r="58" spans="1:6" x14ac:dyDescent="0.3">
      <c r="A58" s="61">
        <v>44936</v>
      </c>
      <c r="B58" s="61" t="s">
        <v>28</v>
      </c>
      <c r="C58" t="s">
        <v>427</v>
      </c>
      <c r="D58" t="s">
        <v>144</v>
      </c>
      <c r="E58" s="17">
        <v>175000</v>
      </c>
    </row>
    <row r="59" spans="1:6" x14ac:dyDescent="0.3">
      <c r="A59" s="61">
        <v>44936</v>
      </c>
      <c r="B59" s="61" t="s">
        <v>28</v>
      </c>
      <c r="C59" t="s">
        <v>162</v>
      </c>
      <c r="D59" t="s">
        <v>144</v>
      </c>
      <c r="E59" s="17">
        <v>5000</v>
      </c>
    </row>
    <row r="60" spans="1:6" x14ac:dyDescent="0.3">
      <c r="A60" s="61">
        <v>44936</v>
      </c>
      <c r="B60" s="61" t="s">
        <v>28</v>
      </c>
      <c r="C60" t="s">
        <v>163</v>
      </c>
      <c r="D60" t="s">
        <v>144</v>
      </c>
      <c r="E60" s="17">
        <v>5000</v>
      </c>
    </row>
    <row r="61" spans="1:6" x14ac:dyDescent="0.3">
      <c r="A61" s="61">
        <v>44936</v>
      </c>
      <c r="B61" s="61" t="s">
        <v>28</v>
      </c>
      <c r="C61" t="s">
        <v>164</v>
      </c>
      <c r="D61" t="s">
        <v>144</v>
      </c>
      <c r="E61" s="17">
        <v>40000</v>
      </c>
    </row>
    <row r="62" spans="1:6" x14ac:dyDescent="0.3">
      <c r="A62" s="61">
        <v>44936</v>
      </c>
      <c r="B62" s="61" t="s">
        <v>28</v>
      </c>
      <c r="C62" t="s">
        <v>165</v>
      </c>
      <c r="D62" t="s">
        <v>144</v>
      </c>
      <c r="E62" s="17">
        <v>90000</v>
      </c>
    </row>
    <row r="63" spans="1:6" x14ac:dyDescent="0.3">
      <c r="A63" s="61">
        <v>44936</v>
      </c>
      <c r="B63" s="61" t="s">
        <v>28</v>
      </c>
      <c r="C63" t="s">
        <v>166</v>
      </c>
      <c r="D63" t="s">
        <v>144</v>
      </c>
      <c r="E63" s="17">
        <v>15000</v>
      </c>
    </row>
    <row r="64" spans="1:6" x14ac:dyDescent="0.3">
      <c r="A64" s="61">
        <v>44936</v>
      </c>
      <c r="B64" s="61" t="s">
        <v>28</v>
      </c>
      <c r="C64" t="s">
        <v>154</v>
      </c>
      <c r="D64" t="s">
        <v>144</v>
      </c>
      <c r="E64" s="17">
        <v>200000</v>
      </c>
    </row>
    <row r="65" spans="1:6" x14ac:dyDescent="0.3">
      <c r="A65" s="61">
        <v>45069</v>
      </c>
      <c r="B65" s="61" t="s">
        <v>28</v>
      </c>
      <c r="C65" t="s">
        <v>164</v>
      </c>
      <c r="D65" t="s">
        <v>144</v>
      </c>
      <c r="E65" s="17">
        <v>40000</v>
      </c>
    </row>
    <row r="66" spans="1:6" x14ac:dyDescent="0.3">
      <c r="A66" s="61">
        <v>45146</v>
      </c>
      <c r="B66" s="61" t="s">
        <v>28</v>
      </c>
      <c r="C66" t="s">
        <v>166</v>
      </c>
      <c r="D66" t="s">
        <v>144</v>
      </c>
      <c r="E66" s="17">
        <v>5000</v>
      </c>
    </row>
    <row r="67" spans="1:6" x14ac:dyDescent="0.3">
      <c r="A67" s="61">
        <v>45965</v>
      </c>
      <c r="B67" s="61" t="s">
        <v>28</v>
      </c>
      <c r="C67" t="s">
        <v>154</v>
      </c>
      <c r="D67" t="s">
        <v>144</v>
      </c>
      <c r="E67" s="17">
        <v>140000</v>
      </c>
    </row>
    <row r="68" spans="1:6" x14ac:dyDescent="0.3">
      <c r="A68" s="61">
        <v>45965</v>
      </c>
      <c r="B68" s="61" t="s">
        <v>28</v>
      </c>
      <c r="C68" t="s">
        <v>427</v>
      </c>
      <c r="D68" t="s">
        <v>144</v>
      </c>
      <c r="E68" s="17">
        <v>80000</v>
      </c>
    </row>
    <row r="69" spans="1:6" ht="15" thickBot="1" x14ac:dyDescent="0.35"/>
    <row r="70" spans="1:6" x14ac:dyDescent="0.3">
      <c r="A70" s="74"/>
      <c r="B70" s="64" t="s">
        <v>28</v>
      </c>
      <c r="C70" s="75"/>
      <c r="D70" s="21" t="s">
        <v>146</v>
      </c>
      <c r="E70" s="22">
        <f>SUM(E52:E69)</f>
        <v>1467005</v>
      </c>
    </row>
    <row r="71" spans="1:6" s="69" customFormat="1" x14ac:dyDescent="0.3">
      <c r="A71" s="72"/>
      <c r="B71" s="72"/>
      <c r="E71" s="73"/>
      <c r="F71" s="141"/>
    </row>
    <row r="72" spans="1:6" x14ac:dyDescent="0.3">
      <c r="A72" s="61">
        <v>44896</v>
      </c>
      <c r="B72" s="76" t="s">
        <v>3</v>
      </c>
      <c r="C72" t="s">
        <v>155</v>
      </c>
      <c r="D72" t="s">
        <v>144</v>
      </c>
      <c r="E72" s="17">
        <v>-2017</v>
      </c>
    </row>
    <row r="73" spans="1:6" ht="15" thickBot="1" x14ac:dyDescent="0.35"/>
    <row r="74" spans="1:6" x14ac:dyDescent="0.3">
      <c r="A74" s="74"/>
      <c r="B74" s="77" t="s">
        <v>3</v>
      </c>
      <c r="C74" s="75"/>
      <c r="D74" s="21" t="s">
        <v>156</v>
      </c>
      <c r="E74" s="22">
        <f>SUM(E72:E73)</f>
        <v>-2017</v>
      </c>
    </row>
    <row r="75" spans="1:6" s="69" customFormat="1" x14ac:dyDescent="0.3">
      <c r="A75" s="72"/>
      <c r="B75" s="72"/>
      <c r="E75" s="73"/>
      <c r="F75" s="141"/>
    </row>
    <row r="76" spans="1:6" x14ac:dyDescent="0.3">
      <c r="A76" s="61">
        <v>44907</v>
      </c>
      <c r="B76" s="76" t="s">
        <v>26</v>
      </c>
      <c r="C76" t="s">
        <v>155</v>
      </c>
      <c r="D76" t="s">
        <v>144</v>
      </c>
      <c r="E76" s="17">
        <v>-12500</v>
      </c>
    </row>
    <row r="77" spans="1:6" ht="15" thickBot="1" x14ac:dyDescent="0.35"/>
    <row r="78" spans="1:6" ht="15" thickTop="1" x14ac:dyDescent="0.3">
      <c r="A78" s="78"/>
      <c r="B78" s="79" t="s">
        <v>26</v>
      </c>
      <c r="C78" s="43"/>
      <c r="D78" s="80" t="s">
        <v>156</v>
      </c>
      <c r="E78" s="81">
        <f>SUM(E76:E77)</f>
        <v>-12500</v>
      </c>
    </row>
    <row r="79" spans="1:6" x14ac:dyDescent="0.3">
      <c r="A79" s="72"/>
      <c r="B79" s="72"/>
      <c r="C79" s="69"/>
      <c r="D79" s="69"/>
      <c r="E79" s="73"/>
    </row>
    <row r="80" spans="1:6" x14ac:dyDescent="0.3">
      <c r="A80" s="61">
        <v>45118</v>
      </c>
      <c r="B80" s="76" t="s">
        <v>2</v>
      </c>
      <c r="C80" t="s">
        <v>169</v>
      </c>
      <c r="D80" t="s">
        <v>144</v>
      </c>
      <c r="E80" s="60">
        <v>10000</v>
      </c>
    </row>
    <row r="81" spans="1:5" x14ac:dyDescent="0.3">
      <c r="A81" s="61">
        <v>45209</v>
      </c>
      <c r="B81" s="76" t="s">
        <v>2</v>
      </c>
      <c r="C81" t="s">
        <v>196</v>
      </c>
      <c r="D81" t="s">
        <v>144</v>
      </c>
      <c r="E81" s="60">
        <v>5000</v>
      </c>
    </row>
    <row r="82" spans="1:5" ht="15" thickBot="1" x14ac:dyDescent="0.35">
      <c r="A82" s="61">
        <v>45825</v>
      </c>
      <c r="B82" s="61" t="s">
        <v>2</v>
      </c>
      <c r="C82" t="s">
        <v>413</v>
      </c>
      <c r="D82" t="s">
        <v>144</v>
      </c>
      <c r="E82" s="17">
        <v>-10000</v>
      </c>
    </row>
    <row r="83" spans="1:5" ht="15" thickTop="1" x14ac:dyDescent="0.3">
      <c r="A83" s="78"/>
      <c r="B83" s="79" t="s">
        <v>2</v>
      </c>
      <c r="C83" s="43"/>
      <c r="D83" s="80" t="s">
        <v>156</v>
      </c>
      <c r="E83" s="81">
        <f>SUM(E80:E82)</f>
        <v>5000</v>
      </c>
    </row>
    <row r="84" spans="1:5" x14ac:dyDescent="0.3">
      <c r="A84" s="72"/>
      <c r="B84" s="72"/>
      <c r="C84" s="69"/>
      <c r="D84" s="69"/>
      <c r="E84" s="73"/>
    </row>
    <row r="85" spans="1:5" x14ac:dyDescent="0.3">
      <c r="A85" s="61">
        <v>44936</v>
      </c>
      <c r="B85" s="76" t="s">
        <v>20</v>
      </c>
      <c r="C85" t="s">
        <v>168</v>
      </c>
      <c r="D85" t="s">
        <v>144</v>
      </c>
      <c r="E85" s="17">
        <v>-40000</v>
      </c>
    </row>
    <row r="86" spans="1:5" x14ac:dyDescent="0.3">
      <c r="A86" s="61">
        <v>45013</v>
      </c>
      <c r="B86" s="76" t="s">
        <v>20</v>
      </c>
      <c r="C86" t="s">
        <v>173</v>
      </c>
      <c r="D86" t="s">
        <v>144</v>
      </c>
      <c r="E86" s="17">
        <v>5000</v>
      </c>
    </row>
    <row r="87" spans="1:5" x14ac:dyDescent="0.3">
      <c r="A87" s="61">
        <v>45790</v>
      </c>
      <c r="B87" s="61" t="s">
        <v>20</v>
      </c>
      <c r="C87" t="s">
        <v>405</v>
      </c>
      <c r="D87" t="s">
        <v>144</v>
      </c>
      <c r="E87" s="17">
        <v>10000</v>
      </c>
    </row>
    <row r="88" spans="1:5" x14ac:dyDescent="0.3">
      <c r="A88" s="61">
        <v>45825</v>
      </c>
      <c r="B88" s="61" t="s">
        <v>20</v>
      </c>
      <c r="C88" t="s">
        <v>414</v>
      </c>
      <c r="D88" t="s">
        <v>144</v>
      </c>
      <c r="E88" s="17">
        <v>10000</v>
      </c>
    </row>
    <row r="89" spans="1:5" ht="15" thickBot="1" x14ac:dyDescent="0.35">
      <c r="A89" s="61">
        <v>45944</v>
      </c>
      <c r="B89" s="61" t="s">
        <v>20</v>
      </c>
      <c r="C89" t="s">
        <v>423</v>
      </c>
      <c r="D89" t="s">
        <v>144</v>
      </c>
      <c r="E89" s="17">
        <v>6284.82</v>
      </c>
    </row>
    <row r="90" spans="1:5" ht="15" thickTop="1" x14ac:dyDescent="0.3">
      <c r="A90" s="78"/>
      <c r="B90" s="79" t="s">
        <v>20</v>
      </c>
      <c r="C90" s="43"/>
      <c r="D90" s="80" t="s">
        <v>156</v>
      </c>
      <c r="E90" s="81">
        <f>SUM(E85:E89)</f>
        <v>-8715.18</v>
      </c>
    </row>
    <row r="91" spans="1:5" x14ac:dyDescent="0.3">
      <c r="A91" s="72"/>
      <c r="B91" s="72"/>
      <c r="C91" s="69"/>
      <c r="D91" s="69"/>
      <c r="E91" s="73"/>
    </row>
    <row r="92" spans="1:5" x14ac:dyDescent="0.3">
      <c r="A92" s="61">
        <v>44936</v>
      </c>
      <c r="B92" s="76" t="s">
        <v>24</v>
      </c>
      <c r="C92" t="s">
        <v>428</v>
      </c>
      <c r="D92" t="s">
        <v>144</v>
      </c>
      <c r="E92" s="17">
        <v>-175000</v>
      </c>
    </row>
    <row r="93" spans="1:5" x14ac:dyDescent="0.3">
      <c r="A93" s="61">
        <v>45965</v>
      </c>
      <c r="B93" s="76" t="s">
        <v>24</v>
      </c>
      <c r="C93" t="s">
        <v>428</v>
      </c>
      <c r="D93" t="s">
        <v>144</v>
      </c>
      <c r="E93" s="17">
        <v>-80000</v>
      </c>
    </row>
    <row r="94" spans="1:5" ht="15" thickBot="1" x14ac:dyDescent="0.35"/>
    <row r="95" spans="1:5" ht="15" thickTop="1" x14ac:dyDescent="0.3">
      <c r="A95" s="78"/>
      <c r="B95" s="79" t="s">
        <v>24</v>
      </c>
      <c r="C95" s="43"/>
      <c r="D95" s="80" t="s">
        <v>156</v>
      </c>
      <c r="E95" s="81">
        <f>SUM(E92:E94)</f>
        <v>-255000</v>
      </c>
    </row>
    <row r="96" spans="1:5" x14ac:dyDescent="0.3">
      <c r="A96" s="72"/>
      <c r="B96" s="72"/>
      <c r="C96" s="69"/>
      <c r="D96" s="69"/>
      <c r="E96" s="73"/>
    </row>
    <row r="97" spans="1:5" x14ac:dyDescent="0.3">
      <c r="A97" s="61">
        <v>44936</v>
      </c>
      <c r="B97" s="76" t="s">
        <v>24</v>
      </c>
      <c r="C97" t="s">
        <v>170</v>
      </c>
      <c r="D97" t="s">
        <v>144</v>
      </c>
      <c r="E97" s="17">
        <v>-5000</v>
      </c>
    </row>
    <row r="98" spans="1:5" ht="15" thickBot="1" x14ac:dyDescent="0.35"/>
    <row r="99" spans="1:5" ht="15" thickTop="1" x14ac:dyDescent="0.3">
      <c r="A99" s="78"/>
      <c r="B99" s="79" t="s">
        <v>24</v>
      </c>
      <c r="C99" s="43"/>
      <c r="D99" s="80" t="s">
        <v>156</v>
      </c>
      <c r="E99" s="81">
        <f>SUM(E97:E98)</f>
        <v>-5000</v>
      </c>
    </row>
    <row r="100" spans="1:5" x14ac:dyDescent="0.3">
      <c r="A100" s="72"/>
      <c r="B100" s="72"/>
      <c r="C100" s="69"/>
      <c r="D100" s="69"/>
      <c r="E100" s="73"/>
    </row>
    <row r="101" spans="1:5" x14ac:dyDescent="0.3">
      <c r="A101" s="61">
        <v>44936</v>
      </c>
      <c r="B101" s="76" t="s">
        <v>24</v>
      </c>
      <c r="C101" t="s">
        <v>171</v>
      </c>
      <c r="D101" t="s">
        <v>144</v>
      </c>
      <c r="E101" s="17">
        <v>-5000</v>
      </c>
    </row>
    <row r="102" spans="1:5" ht="15" thickBot="1" x14ac:dyDescent="0.35"/>
    <row r="103" spans="1:5" ht="15" thickTop="1" x14ac:dyDescent="0.3">
      <c r="A103" s="78"/>
      <c r="B103" s="79" t="s">
        <v>24</v>
      </c>
      <c r="C103" s="43"/>
      <c r="D103" s="80" t="s">
        <v>156</v>
      </c>
      <c r="E103" s="81">
        <f>SUM(E101:E102)</f>
        <v>-5000</v>
      </c>
    </row>
    <row r="104" spans="1:5" x14ac:dyDescent="0.3">
      <c r="A104" s="72"/>
      <c r="B104" s="72"/>
      <c r="C104" s="69"/>
      <c r="D104" s="69"/>
      <c r="E104" s="73"/>
    </row>
    <row r="105" spans="1:5" x14ac:dyDescent="0.3">
      <c r="A105" s="61">
        <v>44896</v>
      </c>
      <c r="B105" s="61" t="s">
        <v>30</v>
      </c>
      <c r="C105" t="s">
        <v>430</v>
      </c>
      <c r="D105" t="s">
        <v>144</v>
      </c>
      <c r="E105" s="17">
        <v>-200000</v>
      </c>
    </row>
    <row r="106" spans="1:5" x14ac:dyDescent="0.3">
      <c r="A106" s="61">
        <v>44936</v>
      </c>
      <c r="B106" s="61" t="s">
        <v>30</v>
      </c>
      <c r="C106" t="s">
        <v>430</v>
      </c>
      <c r="D106" t="s">
        <v>144</v>
      </c>
      <c r="E106" s="17">
        <v>-90000</v>
      </c>
    </row>
    <row r="107" spans="1:5" x14ac:dyDescent="0.3">
      <c r="A107" s="61">
        <v>45118</v>
      </c>
      <c r="B107" s="61" t="s">
        <v>30</v>
      </c>
      <c r="C107" t="s">
        <v>431</v>
      </c>
      <c r="D107" t="s">
        <v>144</v>
      </c>
      <c r="E107" s="17">
        <v>-10000</v>
      </c>
    </row>
    <row r="108" spans="1:5" x14ac:dyDescent="0.3">
      <c r="A108" s="61">
        <v>45755</v>
      </c>
      <c r="B108" s="61" t="s">
        <v>30</v>
      </c>
      <c r="C108" t="s">
        <v>432</v>
      </c>
      <c r="D108" t="s">
        <v>144</v>
      </c>
      <c r="E108" s="17">
        <v>3657.83</v>
      </c>
    </row>
    <row r="109" spans="1:5" x14ac:dyDescent="0.3">
      <c r="A109" s="61">
        <v>45790</v>
      </c>
      <c r="B109" s="61" t="s">
        <v>30</v>
      </c>
      <c r="C109" t="s">
        <v>432</v>
      </c>
      <c r="D109" t="s">
        <v>144</v>
      </c>
      <c r="E109" s="17">
        <v>2000</v>
      </c>
    </row>
    <row r="110" spans="1:5" x14ac:dyDescent="0.3">
      <c r="A110" s="61">
        <v>45825</v>
      </c>
      <c r="B110" s="61" t="s">
        <v>30</v>
      </c>
      <c r="C110" t="s">
        <v>412</v>
      </c>
      <c r="D110" t="s">
        <v>144</v>
      </c>
      <c r="E110" s="17">
        <v>2453.3200000000002</v>
      </c>
    </row>
    <row r="111" spans="1:5" x14ac:dyDescent="0.3">
      <c r="A111" s="61">
        <v>45825</v>
      </c>
      <c r="B111" s="61" t="s">
        <v>30</v>
      </c>
      <c r="C111" t="s">
        <v>432</v>
      </c>
      <c r="D111" t="s">
        <v>144</v>
      </c>
      <c r="E111" s="17">
        <v>6000</v>
      </c>
    </row>
    <row r="112" spans="1:5" x14ac:dyDescent="0.3">
      <c r="A112" s="61">
        <v>45965</v>
      </c>
      <c r="B112" s="61" t="s">
        <v>30</v>
      </c>
      <c r="C112" t="s">
        <v>433</v>
      </c>
      <c r="D112" t="s">
        <v>144</v>
      </c>
      <c r="E112" s="17">
        <v>10589.43</v>
      </c>
    </row>
    <row r="113" spans="1:6" x14ac:dyDescent="0.3">
      <c r="A113" s="61">
        <v>46049</v>
      </c>
      <c r="B113" s="61" t="s">
        <v>30</v>
      </c>
      <c r="C113" t="s">
        <v>435</v>
      </c>
      <c r="D113" t="s">
        <v>144</v>
      </c>
      <c r="E113" s="17">
        <v>20000</v>
      </c>
    </row>
    <row r="114" spans="1:6" x14ac:dyDescent="0.3">
      <c r="A114" s="61">
        <v>46101</v>
      </c>
      <c r="B114" s="61" t="s">
        <v>30</v>
      </c>
      <c r="C114" t="s">
        <v>435</v>
      </c>
      <c r="D114" t="s">
        <v>144</v>
      </c>
      <c r="E114" s="17">
        <v>2000</v>
      </c>
    </row>
    <row r="115" spans="1:6" x14ac:dyDescent="0.3">
      <c r="A115" s="61">
        <v>46154</v>
      </c>
      <c r="B115" s="61" t="s">
        <v>30</v>
      </c>
      <c r="C115" t="s">
        <v>435</v>
      </c>
      <c r="D115" t="s">
        <v>144</v>
      </c>
      <c r="E115" s="17">
        <v>300</v>
      </c>
    </row>
    <row r="116" spans="1:6" x14ac:dyDescent="0.3">
      <c r="B116" s="171" t="s">
        <v>29</v>
      </c>
      <c r="D116" s="23" t="s">
        <v>156</v>
      </c>
      <c r="E116" s="26">
        <f>SUM(E105:E115)</f>
        <v>-252999.41999999998</v>
      </c>
    </row>
    <row r="117" spans="1:6" x14ac:dyDescent="0.3">
      <c r="A117" s="72"/>
      <c r="B117" s="72"/>
      <c r="C117" s="69"/>
      <c r="D117" s="69"/>
      <c r="E117" s="73"/>
    </row>
    <row r="118" spans="1:6" x14ac:dyDescent="0.3">
      <c r="A118" s="61">
        <v>45209</v>
      </c>
      <c r="B118" s="76" t="s">
        <v>194</v>
      </c>
      <c r="C118" t="s">
        <v>195</v>
      </c>
      <c r="D118" t="s">
        <v>144</v>
      </c>
      <c r="E118" s="17">
        <v>-5000</v>
      </c>
    </row>
    <row r="119" spans="1:6" x14ac:dyDescent="0.3">
      <c r="A119" s="61">
        <v>45427</v>
      </c>
      <c r="B119" s="76" t="s">
        <v>194</v>
      </c>
      <c r="C119" t="s">
        <v>309</v>
      </c>
      <c r="D119" t="s">
        <v>144</v>
      </c>
      <c r="E119" s="17">
        <v>11600</v>
      </c>
    </row>
    <row r="120" spans="1:6" ht="15" thickBot="1" x14ac:dyDescent="0.35"/>
    <row r="121" spans="1:6" ht="15" thickTop="1" x14ac:dyDescent="0.3">
      <c r="A121" s="78"/>
      <c r="B121" s="85" t="s">
        <v>194</v>
      </c>
      <c r="C121" s="43"/>
      <c r="D121" s="80" t="s">
        <v>156</v>
      </c>
      <c r="E121" s="81">
        <f>SUM(E118:E120)</f>
        <v>6600</v>
      </c>
    </row>
    <row r="122" spans="1:6" x14ac:dyDescent="0.3">
      <c r="A122" s="72"/>
      <c r="B122" s="72"/>
      <c r="C122" s="69"/>
      <c r="D122" s="69"/>
      <c r="E122" s="73"/>
    </row>
    <row r="123" spans="1:6" x14ac:dyDescent="0.3">
      <c r="A123" s="61">
        <v>45440</v>
      </c>
      <c r="B123" s="76" t="s">
        <v>102</v>
      </c>
      <c r="C123" t="s">
        <v>314</v>
      </c>
      <c r="D123" t="s">
        <v>144</v>
      </c>
      <c r="E123" s="17">
        <v>15000</v>
      </c>
    </row>
    <row r="124" spans="1:6" x14ac:dyDescent="0.3">
      <c r="A124" s="61">
        <v>45517</v>
      </c>
      <c r="B124" s="76" t="s">
        <v>102</v>
      </c>
      <c r="C124" t="s">
        <v>314</v>
      </c>
      <c r="D124" t="s">
        <v>144</v>
      </c>
      <c r="E124" s="17">
        <v>10000</v>
      </c>
    </row>
    <row r="125" spans="1:6" ht="15" thickBot="1" x14ac:dyDescent="0.35"/>
    <row r="126" spans="1:6" ht="15" thickTop="1" x14ac:dyDescent="0.3">
      <c r="A126" s="78"/>
      <c r="B126" s="85" t="s">
        <v>102</v>
      </c>
      <c r="C126" s="43"/>
      <c r="D126" s="80" t="s">
        <v>156</v>
      </c>
      <c r="E126" s="81">
        <f>SUM(E123:E125)</f>
        <v>25000</v>
      </c>
    </row>
    <row r="127" spans="1:6" s="69" customFormat="1" x14ac:dyDescent="0.3">
      <c r="A127" s="72"/>
      <c r="B127" s="72"/>
      <c r="E127" s="73"/>
      <c r="F127" s="141"/>
    </row>
    <row r="128" spans="1:6" x14ac:dyDescent="0.3">
      <c r="A128" s="61">
        <v>44936</v>
      </c>
      <c r="B128" s="170" t="s">
        <v>31</v>
      </c>
      <c r="C128" t="s">
        <v>172</v>
      </c>
      <c r="D128" t="s">
        <v>144</v>
      </c>
      <c r="E128" s="17">
        <v>-15000</v>
      </c>
    </row>
    <row r="129" spans="1:28" x14ac:dyDescent="0.3">
      <c r="A129" s="61">
        <v>45146</v>
      </c>
      <c r="B129" s="170" t="s">
        <v>31</v>
      </c>
      <c r="C129" t="s">
        <v>172</v>
      </c>
      <c r="D129" t="s">
        <v>144</v>
      </c>
      <c r="E129" s="17">
        <v>-5000</v>
      </c>
    </row>
    <row r="130" spans="1:28" x14ac:dyDescent="0.3">
      <c r="A130" s="61">
        <v>45755</v>
      </c>
      <c r="B130" s="61" t="s">
        <v>31</v>
      </c>
      <c r="C130" t="s">
        <v>410</v>
      </c>
      <c r="D130" t="s">
        <v>144</v>
      </c>
      <c r="E130" s="17">
        <v>-3657.83</v>
      </c>
    </row>
    <row r="131" spans="1:28" x14ac:dyDescent="0.3">
      <c r="A131" s="61">
        <v>45790</v>
      </c>
      <c r="B131" s="61" t="s">
        <v>31</v>
      </c>
      <c r="C131" t="s">
        <v>409</v>
      </c>
      <c r="D131" t="s">
        <v>144</v>
      </c>
      <c r="E131" s="17">
        <v>-10000</v>
      </c>
    </row>
    <row r="132" spans="1:28" x14ac:dyDescent="0.3">
      <c r="A132" s="61">
        <v>45790</v>
      </c>
      <c r="B132" s="61" t="s">
        <v>31</v>
      </c>
      <c r="C132" t="s">
        <v>410</v>
      </c>
      <c r="D132" t="s">
        <v>144</v>
      </c>
      <c r="E132" s="17">
        <v>-2000</v>
      </c>
    </row>
    <row r="133" spans="1:28" x14ac:dyDescent="0.3">
      <c r="A133" s="61">
        <v>45825</v>
      </c>
      <c r="B133" s="61" t="s">
        <v>31</v>
      </c>
      <c r="C133" t="s">
        <v>410</v>
      </c>
      <c r="D133" t="s">
        <v>144</v>
      </c>
      <c r="E133" s="17">
        <v>-6000</v>
      </c>
    </row>
    <row r="134" spans="1:28" s="40" customFormat="1" ht="15" thickBot="1" x14ac:dyDescent="0.35">
      <c r="A134" s="135"/>
      <c r="B134" s="135" t="s">
        <v>31</v>
      </c>
      <c r="D134" s="40" t="s">
        <v>404</v>
      </c>
      <c r="E134" s="136">
        <f>SUM(E128:E133)</f>
        <v>-41657.83</v>
      </c>
      <c r="F134" s="139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</row>
    <row r="135" spans="1:28" s="67" customFormat="1" x14ac:dyDescent="0.3">
      <c r="A135" s="65"/>
      <c r="B135" s="65"/>
      <c r="E135" s="68"/>
      <c r="F135" s="140"/>
    </row>
    <row r="136" spans="1:28" s="23" customFormat="1" x14ac:dyDescent="0.3">
      <c r="A136" s="137"/>
      <c r="B136" s="137"/>
      <c r="E136" s="26"/>
      <c r="F136" s="139"/>
    </row>
    <row r="137" spans="1:28" s="23" customFormat="1" x14ac:dyDescent="0.3">
      <c r="A137" s="137"/>
      <c r="B137" s="137"/>
      <c r="E137" s="26"/>
      <c r="F137" s="139"/>
    </row>
    <row r="138" spans="1:28" s="23" customFormat="1" x14ac:dyDescent="0.3">
      <c r="A138" s="137"/>
      <c r="B138" s="137"/>
      <c r="E138" s="26"/>
      <c r="F138" s="139"/>
    </row>
    <row r="140" spans="1:28" x14ac:dyDescent="0.3">
      <c r="D140" t="s">
        <v>175</v>
      </c>
      <c r="E140" s="17">
        <f>SUM(E21+E34+E39+E50+E70+E74+E78+E83+E90+E95+E99+E103+E116+E121+E126+E134)</f>
        <v>-1.0186340659856796E-10</v>
      </c>
    </row>
  </sheetData>
  <printOptions gridLines="1"/>
  <pageMargins left="0.7" right="0.7" top="0.75" bottom="0.75" header="0.3" footer="0.3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Payments- Inv</vt:lpstr>
      <vt:lpstr>Tranfers-Adj</vt:lpstr>
      <vt:lpstr>Budget!Print_Area</vt:lpstr>
      <vt:lpstr>'Payments- Inv'!Print_Area</vt:lpstr>
      <vt:lpstr>'Tranfers-Adj'!Print_Area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ant-kat</dc:creator>
  <cp:lastModifiedBy>Anthony Tarnowski</cp:lastModifiedBy>
  <cp:lastPrinted>2026-01-27T18:45:16Z</cp:lastPrinted>
  <dcterms:created xsi:type="dcterms:W3CDTF">2021-11-17T17:35:47Z</dcterms:created>
  <dcterms:modified xsi:type="dcterms:W3CDTF">2026-05-08T18:37:58Z</dcterms:modified>
</cp:coreProperties>
</file>